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860" windowHeight="6750" tabRatio="745" firstSheet="1" activeTab="4"/>
  </bookViews>
  <sheets>
    <sheet name="キャラクターシート" sheetId="1" r:id="rId1"/>
    <sheet name="スキルシート" sheetId="2" r:id="rId2"/>
    <sheet name="コネ・絆シート" sheetId="3" r:id="rId3"/>
    <sheet name="アイテム管理シート" sheetId="4" r:id="rId4"/>
    <sheet name="召喚用悪魔シート" sheetId="5" r:id="rId5"/>
    <sheet name="戦闘管理シート" sheetId="6" r:id="rId6"/>
    <sheet name="成長メモ" sheetId="7" r:id="rId7"/>
  </sheets>
  <definedNames>
    <definedName name="_xlnm.Print_Area" localSheetId="0">'キャラクターシート'!$A$1:$S$51</definedName>
    <definedName name="_xlnm.Print_Area" localSheetId="1">'スキルシート'!$A$1:$L$54</definedName>
    <definedName name="_xlnm.Print_Area" localSheetId="4">'召喚用悪魔シート'!$A$1:$S$55</definedName>
    <definedName name="_xlnm.Print_Area" localSheetId="5">'戦闘管理シート'!$A$1:$J$52</definedName>
    <definedName name="_xlnm.Print_Titles" localSheetId="2">'コネ・絆シート'!$1:$3</definedName>
  </definedNames>
  <calcPr fullCalcOnLoad="1"/>
</workbook>
</file>

<file path=xl/sharedStrings.xml><?xml version="1.0" encoding="utf-8"?>
<sst xmlns="http://schemas.openxmlformats.org/spreadsheetml/2006/main" count="1118" uniqueCount="711">
  <si>
    <t>名前</t>
  </si>
  <si>
    <t>性別</t>
  </si>
  <si>
    <t>年齢</t>
  </si>
  <si>
    <t>覚醒段階</t>
  </si>
  <si>
    <t>背景設定01</t>
  </si>
  <si>
    <t>背景設定02</t>
  </si>
  <si>
    <t>レベル</t>
  </si>
  <si>
    <t>経験点</t>
  </si>
  <si>
    <t xml:space="preserve"> 判定値[能力値*５+L]</t>
  </si>
  <si>
    <t>力</t>
  </si>
  <si>
    <t>魔</t>
  </si>
  <si>
    <t>体</t>
  </si>
  <si>
    <t>速</t>
  </si>
  <si>
    <t>運</t>
  </si>
  <si>
    <t>力判定値</t>
  </si>
  <si>
    <t>魔判定値</t>
  </si>
  <si>
    <t>体判定値</t>
  </si>
  <si>
    <t>速判定値</t>
  </si>
  <si>
    <t>運判定値</t>
  </si>
  <si>
    <t>格闘威力</t>
  </si>
  <si>
    <t>[力＋L]</t>
  </si>
  <si>
    <t>基本防護点</t>
  </si>
  <si>
    <t>魔法威力</t>
  </si>
  <si>
    <t>物理防護点</t>
  </si>
  <si>
    <t>[魔＋L]</t>
  </si>
  <si>
    <t>[基本+防具]</t>
  </si>
  <si>
    <t>射撃威力</t>
  </si>
  <si>
    <t>[速]</t>
  </si>
  <si>
    <t>回避判定値</t>
  </si>
  <si>
    <t>会話判定値</t>
  </si>
  <si>
    <t>[速＋10]</t>
  </si>
  <si>
    <t>[(速+L)/2]</t>
  </si>
  <si>
    <t>[運*2+20]</t>
  </si>
  <si>
    <t>　　　 ＮＥＸＴ：</t>
  </si>
  <si>
    <t>[(運/5)+5]</t>
  </si>
  <si>
    <t>部位</t>
  </si>
  <si>
    <t>頭部</t>
  </si>
  <si>
    <t>腕部</t>
  </si>
  <si>
    <t>胴部</t>
  </si>
  <si>
    <t>脚部</t>
  </si>
  <si>
    <t xml:space="preserve"> 　　　 特殊アイテム</t>
  </si>
  <si>
    <t>傷薬</t>
  </si>
  <si>
    <t>魔石</t>
  </si>
  <si>
    <t>宝玉</t>
  </si>
  <si>
    <t>チャクラドロップ</t>
  </si>
  <si>
    <t>チャクラポット</t>
  </si>
  <si>
    <t>[体]</t>
  </si>
  <si>
    <t>魔法防護点</t>
  </si>
  <si>
    <t>シーンＢＧＭ（危険度→P063）</t>
  </si>
  <si>
    <t>それ以上</t>
  </si>
  <si>
    <t>最高</t>
  </si>
  <si>
    <t>高</t>
  </si>
  <si>
    <t>中</t>
  </si>
  <si>
    <t>低</t>
  </si>
  <si>
    <t>無</t>
  </si>
  <si>
    <t>ＰＣ側</t>
  </si>
  <si>
    <t>ＮＰＣ側</t>
  </si>
  <si>
    <t>判定</t>
  </si>
  <si>
    <t>物防</t>
  </si>
  <si>
    <t>魔防</t>
  </si>
  <si>
    <t>回避</t>
  </si>
  <si>
    <t>会話</t>
  </si>
  <si>
    <t>シーン属性（P063～064）</t>
  </si>
  <si>
    <t>それ以下</t>
  </si>
  <si>
    <t>状態</t>
  </si>
  <si>
    <t>名称</t>
  </si>
  <si>
    <t>対象</t>
  </si>
  <si>
    <t>判定値</t>
  </si>
  <si>
    <t>判定修正</t>
  </si>
  <si>
    <t>合計</t>
  </si>
  <si>
    <t>基本威力</t>
  </si>
  <si>
    <t>威力修正</t>
  </si>
  <si>
    <t>相性</t>
  </si>
  <si>
    <t>前１</t>
  </si>
  <si>
    <t>剣</t>
  </si>
  <si>
    <t>付加スキル</t>
  </si>
  <si>
    <t>女</t>
  </si>
  <si>
    <t>どみにく</t>
  </si>
  <si>
    <t>[魔+Ｌ]＊倍率 ＿ (通常は２)</t>
  </si>
  <si>
    <t>アクセサリ</t>
  </si>
  <si>
    <t>アメジストの護符</t>
  </si>
  <si>
    <t>回復判定</t>
  </si>
  <si>
    <t>火炎</t>
  </si>
  <si>
    <t>氷結</t>
  </si>
  <si>
    <t>衝撃</t>
  </si>
  <si>
    <t>破魔</t>
  </si>
  <si>
    <t>呪殺</t>
  </si>
  <si>
    <t>魔力</t>
  </si>
  <si>
    <t>神経</t>
  </si>
  <si>
    <t>精神</t>
  </si>
  <si>
    <t>石化：</t>
  </si>
  <si>
    <t>蝿化：</t>
  </si>
  <si>
    <t>麻痺：</t>
  </si>
  <si>
    <t>感電：</t>
  </si>
  <si>
    <t>死亡：</t>
  </si>
  <si>
    <t>緊縛：</t>
  </si>
  <si>
    <t>呪い：</t>
  </si>
  <si>
    <t>能力値</t>
  </si>
  <si>
    <t>□</t>
  </si>
  <si>
    <t>□</t>
  </si>
  <si>
    <t>素手攻撃</t>
  </si>
  <si>
    <t>■通常攻撃</t>
  </si>
  <si>
    <t>魔法防御点＋武器攻撃力</t>
  </si>
  <si>
    <t>防具名</t>
  </si>
  <si>
    <t>イニシアティブ</t>
  </si>
  <si>
    <t>→</t>
  </si>
  <si>
    <t>Ⅲ超人</t>
  </si>
  <si>
    <t>Ⅰ異能者</t>
  </si>
  <si>
    <t>Ⅱ覚醒者</t>
  </si>
  <si>
    <t>フェンサー</t>
  </si>
  <si>
    <t>サクセサー</t>
  </si>
  <si>
    <t>＋１ｄ１０</t>
  </si>
  <si>
    <t>真・女神転生ＴＲＰＧ</t>
  </si>
  <si>
    <t>魔都東京２００Ｘ</t>
  </si>
  <si>
    <t>人間用</t>
  </si>
  <si>
    <t>キャラクターシート改</t>
  </si>
  <si>
    <t>所持キーワード</t>
  </si>
  <si>
    <t>所持品</t>
  </si>
  <si>
    <t>特記事項</t>
  </si>
  <si>
    <t>名前</t>
  </si>
  <si>
    <t>イニシア
ティブ</t>
  </si>
  <si>
    <t>防御Ⅱ</t>
  </si>
  <si>
    <t>消力</t>
  </si>
  <si>
    <t>魔晶剣・夕鶴</t>
  </si>
  <si>
    <t>混乱：無効</t>
  </si>
  <si>
    <t>煌天の会心</t>
  </si>
  <si>
    <t>切り落とし</t>
  </si>
  <si>
    <t>魔晶剣：夕鶴</t>
  </si>
  <si>
    <t>東方玄宗</t>
  </si>
  <si>
    <t>糸井重雄</t>
  </si>
  <si>
    <t>魔匠「正宗」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</si>
  <si>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</si>
  <si>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</si>
  <si>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</si>
  <si>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</si>
  <si>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</si>
  <si>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</si>
  <si>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</si>
  <si>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</si>
  <si>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</si>
  <si>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</si>
  <si>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</si>
  <si>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</si>
  <si>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</si>
  <si>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</si>
  <si>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</si>
  <si>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</si>
  <si>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</si>
  <si>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</si>
  <si>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</si>
  <si>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コスト</t>
  </si>
  <si>
    <t>■</t>
  </si>
  <si>
    <t>－</t>
  </si>
  <si>
    <t>%</t>
  </si>
  <si>
    <t>効果</t>
  </si>
  <si>
    <t>6HP</t>
  </si>
  <si>
    <t>□</t>
  </si>
  <si>
    <t>％</t>
  </si>
  <si>
    <t>＋１ｄ１０</t>
  </si>
  <si>
    <t>ロウ</t>
  </si>
  <si>
    <t>カオス</t>
  </si>
  <si>
    <t>ニュートラル</t>
  </si>
  <si>
    <t>ライト</t>
  </si>
  <si>
    <t>ダーク</t>
  </si>
  <si>
    <t>ヒーホー</t>
  </si>
  <si>
    <t>クラス</t>
  </si>
  <si>
    <t>プレイヤー</t>
  </si>
  <si>
    <t>[体+Ｌ]＊倍率 ＿ (通常は４)</t>
  </si>
  <si>
    <t>MP</t>
  </si>
  <si>
    <t>BS</t>
  </si>
  <si>
    <t>HP</t>
  </si>
  <si>
    <t>フルーレ</t>
  </si>
  <si>
    <t>エンゼルヘアー</t>
  </si>
  <si>
    <t>ファッション</t>
  </si>
  <si>
    <t>カクア</t>
  </si>
  <si>
    <t>ＭＥＭＯ</t>
  </si>
  <si>
    <t>命運</t>
  </si>
  <si>
    <t>貢献
ポイント</t>
  </si>
  <si>
    <t>絆レベル
／チェック</t>
  </si>
  <si>
    <t>□</t>
  </si>
  <si>
    <r>
      <t xml:space="preserve"> </t>
    </r>
    <r>
      <rPr>
        <b/>
        <sz val="9"/>
        <rFont val="ＭＳ Ｐゴシック"/>
        <family val="3"/>
      </rPr>
      <t>後列</t>
    </r>
  </si>
  <si>
    <r>
      <t xml:space="preserve"> </t>
    </r>
    <r>
      <rPr>
        <b/>
        <sz val="9"/>
        <rFont val="ＭＳ Ｐゴシック"/>
        <family val="3"/>
      </rPr>
      <t>前列</t>
    </r>
  </si>
  <si>
    <t>メモ</t>
  </si>
  <si>
    <t>ＨＰ</t>
  </si>
  <si>
    <t>ＭＰ</t>
  </si>
  <si>
    <t>01</t>
  </si>
  <si>
    <t>コネ</t>
  </si>
  <si>
    <t>キーワード</t>
  </si>
  <si>
    <t>格闘攻撃の成功をクリティカルに</t>
  </si>
  <si>
    <t>橘千晶</t>
  </si>
  <si>
    <t>好奇心(享楽的）</t>
  </si>
  <si>
    <t>橘財閥（孤独）</t>
  </si>
  <si>
    <t>無邪気（わがまま）</t>
  </si>
  <si>
    <t>武器</t>
  </si>
  <si>
    <t>伝統技術</t>
  </si>
  <si>
    <t>目撃者</t>
  </si>
  <si>
    <t>加護の祝福</t>
  </si>
  <si>
    <t>事情通Ⅰ</t>
  </si>
  <si>
    <t>命運の祝福</t>
  </si>
  <si>
    <t>解放の祝福</t>
  </si>
  <si>
    <t>復活の祝福</t>
  </si>
  <si>
    <t>敬天愛人</t>
  </si>
  <si>
    <t>□</t>
  </si>
  <si>
    <t>魔性変化に関する蘊蓄</t>
  </si>
  <si>
    <t>真・女神転生ＴＲＰＧ 魔都２００Ｘ用 戦闘管理シート</t>
  </si>
  <si>
    <t>真・女神転生ＴＲＰＧ 魔都２００Ｘ用 コネ・絆管理シート</t>
  </si>
  <si>
    <t>オリアス</t>
  </si>
  <si>
    <t>ガギソン</t>
  </si>
  <si>
    <t>フロスト頭巾</t>
  </si>
  <si>
    <t>クリス・ザ・カー</t>
  </si>
  <si>
    <t>キングフロスト</t>
  </si>
  <si>
    <t>マッスルドリンコ</t>
  </si>
  <si>
    <t>首狩族のスプーン</t>
  </si>
  <si>
    <t>マッカ</t>
  </si>
  <si>
    <t>邪悪フロスト</t>
  </si>
  <si>
    <t>マハラギの石</t>
  </si>
  <si>
    <t>格闘攻撃を２回行える</t>
  </si>
  <si>
    <t>たまり場</t>
  </si>
  <si>
    <t>庇護</t>
  </si>
  <si>
    <t>大僧正</t>
  </si>
  <si>
    <t>武術</t>
  </si>
  <si>
    <t>高潔</t>
  </si>
  <si>
    <t>頑固</t>
  </si>
  <si>
    <t>わがまま</t>
  </si>
  <si>
    <t>魔匠</t>
  </si>
  <si>
    <t>貸与Ⅰ</t>
  </si>
  <si>
    <t>ギフトGP+5/100</t>
  </si>
  <si>
    <t>ギフトGP+5/100</t>
  </si>
  <si>
    <t>邪悪の封印</t>
  </si>
  <si>
    <t>正しき道</t>
  </si>
  <si>
    <t>貸与Ⅰ～Ⅲ</t>
  </si>
  <si>
    <t>ギフト練気の剣/100</t>
  </si>
  <si>
    <t>五行遁甲の結界</t>
  </si>
  <si>
    <t>虚空蔵菩薩の加護</t>
  </si>
  <si>
    <t>特待生</t>
  </si>
  <si>
    <t>集結命令</t>
  </si>
  <si>
    <t>調達Ⅰ～Ⅲ</t>
  </si>
  <si>
    <t>ラケー</t>
  </si>
  <si>
    <t>ドッペルゲンガー</t>
  </si>
  <si>
    <t>逆手</t>
  </si>
  <si>
    <t>愛</t>
  </si>
  <si>
    <t>忠誠</t>
  </si>
  <si>
    <t>献身</t>
  </si>
  <si>
    <t>貞節</t>
  </si>
  <si>
    <t>視聴率</t>
  </si>
  <si>
    <t>ネタ</t>
  </si>
  <si>
    <t>流行</t>
  </si>
  <si>
    <t>怠惰</t>
  </si>
  <si>
    <t>事情通Ⅰ～Ⅲ</t>
  </si>
  <si>
    <t>モレヤ様（秘密結社）</t>
  </si>
  <si>
    <t>回復施設Ⅰ</t>
  </si>
  <si>
    <t>事情通Ⅰ・Ⅱ</t>
  </si>
  <si>
    <t>銀の鍵</t>
  </si>
  <si>
    <t>五行遁甲の加護</t>
  </si>
  <si>
    <t>マハブフの石</t>
  </si>
  <si>
    <t>スピードローダー</t>
  </si>
  <si>
    <t>如来像</t>
  </si>
  <si>
    <t>装備品</t>
  </si>
  <si>
    <t>消耗品</t>
  </si>
  <si>
    <t>品名</t>
  </si>
  <si>
    <t>数</t>
  </si>
  <si>
    <t>悪魔カード</t>
  </si>
  <si>
    <t>コアシールド</t>
  </si>
  <si>
    <t>光学迷彩スーツ</t>
  </si>
  <si>
    <t>観音神符</t>
  </si>
  <si>
    <t>ジャック・ザ・リッパー</t>
  </si>
  <si>
    <t>ヴァルキリー</t>
  </si>
  <si>
    <t>ガシャドクロ</t>
  </si>
  <si>
    <t>真・女神転生ＴＲＰＧ 魔都２００Ｘ用 アイテム・装備管理シート</t>
  </si>
  <si>
    <t>睡眠：無効</t>
  </si>
  <si>
    <t>魅了：無効</t>
  </si>
  <si>
    <t>至福：無効</t>
  </si>
  <si>
    <r>
      <t>蛇ノ目 譲葉　</t>
    </r>
    <r>
      <rPr>
        <sz val="9"/>
        <rFont val="ＭＳ Ｐゴシック"/>
        <family val="3"/>
      </rPr>
      <t>JANOME YUZUHA</t>
    </r>
  </si>
  <si>
    <t>九尾のムチ</t>
  </si>
  <si>
    <t>大天使ラミエル</t>
  </si>
  <si>
    <t>PANIC,SLEEP,CHARM,HAPPY無効、精神無効</t>
  </si>
  <si>
    <t>即死無効</t>
  </si>
  <si>
    <t>無効</t>
  </si>
  <si>
    <t>トウテツ</t>
  </si>
  <si>
    <t>格闘攻撃のダメージを０に</t>
  </si>
  <si>
    <t>凍結：</t>
  </si>
  <si>
    <t>□□□</t>
  </si>
  <si>
    <t>神野陰之（離別した友人）</t>
  </si>
  <si>
    <t>大島由菜（クラスメート）</t>
  </si>
  <si>
    <t>渡会百合</t>
  </si>
  <si>
    <t>タップスワン</t>
  </si>
  <si>
    <t>デカジャの石</t>
  </si>
  <si>
    <t>マハムドの石</t>
  </si>
  <si>
    <t>マハジオの石</t>
  </si>
  <si>
    <t>アンチドート</t>
  </si>
  <si>
    <t>イワクラの水</t>
  </si>
  <si>
    <t>破魔矢</t>
  </si>
  <si>
    <t>聖命神符</t>
  </si>
  <si>
    <t>ミシャグジフロスト</t>
  </si>
  <si>
    <t>ミジャグジさま</t>
  </si>
  <si>
    <t>魔法防御Ⅱ</t>
  </si>
  <si>
    <t>電撃</t>
  </si>
  <si>
    <t>妖精郷</t>
  </si>
  <si>
    <t>結城柊</t>
  </si>
  <si>
    <t>シュトゥルムアーマー</t>
  </si>
  <si>
    <t>生玉</t>
  </si>
  <si>
    <t>マカジャマの石</t>
  </si>
  <si>
    <t>ディスパライズ</t>
  </si>
  <si>
    <t>明王神符</t>
  </si>
  <si>
    <t>火除神符</t>
  </si>
  <si>
    <t>天狗神符</t>
  </si>
  <si>
    <t>ヘルズエンジェル</t>
  </si>
  <si>
    <t>ピクシー</t>
  </si>
  <si>
    <t>ケルベロス</t>
  </si>
  <si>
    <t>ダゴン</t>
  </si>
  <si>
    <t>ヘカーテ</t>
  </si>
  <si>
    <t>ツクヨミ</t>
  </si>
  <si>
    <t>アメノトリフネ</t>
  </si>
  <si>
    <t>神符</t>
  </si>
  <si>
    <t>上限：命運</t>
  </si>
  <si>
    <t>観音</t>
  </si>
  <si>
    <t>生命</t>
  </si>
  <si>
    <t>天命</t>
  </si>
  <si>
    <t>明王</t>
  </si>
  <si>
    <t>火除</t>
  </si>
  <si>
    <t>天狗</t>
  </si>
  <si>
    <t>　呼び出し、ソウルリンク、武器強化、真・武器強化、剣見切り</t>
  </si>
  <si>
    <t>食いしばり★</t>
  </si>
  <si>
    <t>ティアマット</t>
  </si>
  <si>
    <t>即死１０％</t>
  </si>
  <si>
    <t>トランキライザー</t>
  </si>
  <si>
    <t>ディスポイズン</t>
  </si>
  <si>
    <t>ホーリーショット</t>
  </si>
  <si>
    <t>グレートチャクラ</t>
  </si>
  <si>
    <t>宝玉輪</t>
  </si>
  <si>
    <t>冥界破★</t>
  </si>
  <si>
    <t>HP0時に1で復活。STONE時不可</t>
  </si>
  <si>
    <t>格闘攻撃完全回避、相手に攻撃１回</t>
  </si>
  <si>
    <t>ＩＮＩ+2、回避+2</t>
  </si>
  <si>
    <t>属性攻撃：万能</t>
  </si>
  <si>
    <t>学業</t>
  </si>
  <si>
    <t>ダーキニー</t>
  </si>
  <si>
    <t>アトラス</t>
  </si>
  <si>
    <t>マスターテリオン</t>
  </si>
  <si>
    <t>うわさ話</t>
  </si>
  <si>
    <t>恋</t>
  </si>
  <si>
    <t>授業</t>
  </si>
  <si>
    <t>調達Ⅰ</t>
  </si>
  <si>
    <t>グループの結束</t>
  </si>
  <si>
    <t>信条</t>
  </si>
  <si>
    <t>他者を認めない</t>
  </si>
  <si>
    <t>リーダーへの忠誠</t>
  </si>
  <si>
    <t>離別</t>
  </si>
  <si>
    <t>再会</t>
  </si>
  <si>
    <t>思い出</t>
  </si>
  <si>
    <t>ギフト（日常GP/50)</t>
  </si>
  <si>
    <t>ギフト（異界GP/70)</t>
  </si>
  <si>
    <t>ギフト（異界GP+5/100)</t>
  </si>
  <si>
    <t>平等の祝福</t>
  </si>
  <si>
    <t>完璧</t>
  </si>
  <si>
    <t>社交界</t>
  </si>
  <si>
    <t>退魔生徒会</t>
  </si>
  <si>
    <t>世界の運命</t>
  </si>
  <si>
    <t>定期収入</t>
  </si>
  <si>
    <t>特別任務</t>
  </si>
  <si>
    <t>調達Ⅰ、Ⅱ</t>
  </si>
  <si>
    <t>永遠の夢</t>
  </si>
  <si>
    <t>酔性酔死</t>
  </si>
  <si>
    <t>自由きまま</t>
  </si>
  <si>
    <t>昼寝</t>
  </si>
  <si>
    <t>派遣指令（妖精、地霊）</t>
  </si>
  <si>
    <t>回復施設Ⅰ～Ⅲ</t>
  </si>
  <si>
    <t>ギフト（光の小太刀/70）</t>
  </si>
  <si>
    <t>安らぎの園</t>
  </si>
  <si>
    <t>結城家</t>
  </si>
  <si>
    <t>聖華学園</t>
  </si>
  <si>
    <t>事情通Ⅰ、Ⅱ</t>
  </si>
  <si>
    <t>虚空蔵菩薩の慈悲</t>
  </si>
  <si>
    <t>姫宮菊江</t>
  </si>
  <si>
    <t>星辰（世界の運命）</t>
  </si>
  <si>
    <t>帝都守護</t>
  </si>
  <si>
    <t>熊野の依頼</t>
  </si>
  <si>
    <t>舞踊</t>
  </si>
  <si>
    <t>中道の回復</t>
  </si>
  <si>
    <t>汎魔龍次郎（同僚）</t>
  </si>
  <si>
    <t>家族</t>
  </si>
  <si>
    <t>救済</t>
  </si>
  <si>
    <t>勤勉</t>
  </si>
  <si>
    <t>ギフト（異界GP+5/100）</t>
  </si>
  <si>
    <t>世界の破壊</t>
  </si>
  <si>
    <t>狂気</t>
  </si>
  <si>
    <t>マガタマ</t>
  </si>
  <si>
    <t>異界化</t>
  </si>
  <si>
    <t>悪鬼の咆哮</t>
  </si>
  <si>
    <t>目には目を</t>
  </si>
  <si>
    <t>不死身</t>
  </si>
  <si>
    <t>邪眼使い</t>
  </si>
  <si>
    <t>魂喰らい</t>
  </si>
  <si>
    <t>ギフト（中級マガタマ/100）</t>
  </si>
  <si>
    <t>ギフト（魔眼石/100）</t>
  </si>
  <si>
    <t>永遠（不死）</t>
  </si>
  <si>
    <t>死</t>
  </si>
  <si>
    <t>悪夢の王</t>
  </si>
  <si>
    <t>因果応報</t>
  </si>
  <si>
    <t>死人繰り</t>
  </si>
  <si>
    <t>支配の言霊</t>
  </si>
  <si>
    <t>ギフト（死神の鐘/100）</t>
  </si>
  <si>
    <t>パワーハンド（物理Ⅲ、魔法Ⅲ）</t>
  </si>
  <si>
    <t>アンクレット（物理Ⅲ、魔法Ⅲ）</t>
  </si>
  <si>
    <t>草薙の剣</t>
  </si>
  <si>
    <t>ソーマ</t>
  </si>
  <si>
    <t>魔神ミジャグジさま</t>
  </si>
  <si>
    <t>アリラト</t>
  </si>
  <si>
    <t>メデューサ</t>
  </si>
  <si>
    <t>フラロウス</t>
  </si>
  <si>
    <t>アバドン</t>
  </si>
  <si>
    <t>ヴァンパイア</t>
  </si>
  <si>
    <t>死神の鐘</t>
  </si>
  <si>
    <t>マハザンの石</t>
  </si>
  <si>
    <t>メギドラの石</t>
  </si>
  <si>
    <t>補助、シーン終了まで全体攻撃</t>
  </si>
  <si>
    <t>効果</t>
  </si>
  <si>
    <t>%</t>
  </si>
  <si>
    <t>25MP</t>
  </si>
  <si>
    <t>30HP</t>
  </si>
  <si>
    <t>萬魔荘のみんな（国津神）</t>
  </si>
  <si>
    <t>神々の解放</t>
  </si>
  <si>
    <t>悔恨の解消</t>
  </si>
  <si>
    <t>天使への憎しみ</t>
  </si>
  <si>
    <t>葛葉キョウジ</t>
  </si>
  <si>
    <t>原初の炎</t>
  </si>
  <si>
    <t>白魔</t>
  </si>
  <si>
    <t>萬魔荘のみんな（国津神）</t>
  </si>
  <si>
    <t>黄泉の神饌</t>
  </si>
  <si>
    <t>海神</t>
  </si>
  <si>
    <t>破龍の剣</t>
  </si>
  <si>
    <t>オロチ</t>
  </si>
  <si>
    <t>神族覚醒：国津神（オロチ）　アーキタイプ：世界蛇</t>
  </si>
  <si>
    <t>絶対的に弱い</t>
  </si>
  <si>
    <t>%</t>
  </si>
  <si>
    <t>効果</t>
  </si>
  <si>
    <t>烈風破★</t>
  </si>
  <si>
    <t>＋２ｄ１０</t>
  </si>
  <si>
    <t>41Lvタラスク、剣、氷結吸収、追加格闘威力Ⅲ</t>
  </si>
  <si>
    <t>・降魔：41Lvタラスク。剣、氷結吸収、破魔に弱い、追加格闘威力３</t>
  </si>
  <si>
    <t>物理防御点＋基本攻撃力</t>
  </si>
  <si>
    <t>□□</t>
  </si>
  <si>
    <t>大地鳴動Ⅱ</t>
  </si>
  <si>
    <t>限定的な降魔◆</t>
  </si>
  <si>
    <t>巨大化◆</t>
  </si>
  <si>
    <t>連続技Ⅱ</t>
  </si>
  <si>
    <t>補助行動。次の格闘攻撃威力に＋Ｌｖ*２
１戦闘中１回、ランク回使用可能。</t>
  </si>
  <si>
    <t>アーマーモード</t>
  </si>
  <si>
    <t>（吸収）</t>
  </si>
  <si>
    <t>剣・ガン</t>
  </si>
  <si>
    <t>（剣吸収）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</si>
  <si>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</si>
  <si>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</si>
  <si>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</si>
  <si>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</si>
  <si>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</si>
  <si>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</si>
  <si>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</si>
  <si>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</si>
  <si>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</si>
  <si>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</si>
  <si>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</si>
  <si>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</si>
  <si>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</si>
  <si>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</si>
  <si>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</si>
  <si>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</si>
  <si>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</si>
  <si>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</si>
  <si>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フロストの呪縛</t>
  </si>
  <si>
    <t>クトゥルー神族</t>
  </si>
  <si>
    <t>体重</t>
  </si>
  <si>
    <t>ヴィクトル</t>
  </si>
  <si>
    <t>高畑某</t>
  </si>
  <si>
    <t>やくざ</t>
  </si>
  <si>
    <t>天魔の鎧</t>
  </si>
  <si>
    <t>天魔の兜</t>
  </si>
  <si>
    <t>フールレティ</t>
  </si>
  <si>
    <t>アガレス</t>
  </si>
  <si>
    <t>悪魔用</t>
  </si>
  <si>
    <t>警備システム</t>
  </si>
  <si>
    <t>属性</t>
  </si>
  <si>
    <t>種別</t>
  </si>
  <si>
    <t>修正</t>
  </si>
  <si>
    <t>合計威力</t>
  </si>
  <si>
    <t>追加効果</t>
  </si>
  <si>
    <t>[体+Ｌ]＊倍率 ＿ (通常は６)</t>
  </si>
  <si>
    <t>石化：無効</t>
  </si>
  <si>
    <t>蝿化：強い</t>
  </si>
  <si>
    <t>睡眠：強い</t>
  </si>
  <si>
    <t>麻痺：強い</t>
  </si>
  <si>
    <t>混乱：強い</t>
  </si>
  <si>
    <t>魅了：強い</t>
  </si>
  <si>
    <t>感電：強い</t>
  </si>
  <si>
    <t>猛毒：強い</t>
  </si>
  <si>
    <t>至福：強い</t>
  </si>
  <si>
    <t>封魔：強い</t>
  </si>
  <si>
    <t>緊縛：強い</t>
  </si>
  <si>
    <t>凍結：強い</t>
  </si>
  <si>
    <t>呪い：強い</t>
  </si>
  <si>
    <t>集中照射</t>
  </si>
  <si>
    <t>連続照射</t>
  </si>
  <si>
    <t>ショックウェーブ</t>
  </si>
  <si>
    <t>ジオンガ</t>
  </si>
  <si>
    <t>ターゲッティング</t>
  </si>
  <si>
    <t>物理耐性</t>
  </si>
  <si>
    <t>射撃武器</t>
  </si>
  <si>
    <t>射撃</t>
  </si>
  <si>
    <t>魔法</t>
  </si>
  <si>
    <t>集中</t>
  </si>
  <si>
    <t>8MP</t>
  </si>
  <si>
    <t>1列</t>
  </si>
  <si>
    <t>全体</t>
  </si>
  <si>
    <t>自身</t>
  </si>
  <si>
    <t>SHOCK10%</t>
  </si>
  <si>
    <t>SHOCK20%</t>
  </si>
  <si>
    <t>ＮＧ</t>
  </si>
  <si>
    <t>サーヴァント</t>
  </si>
  <si>
    <t>運の香２</t>
  </si>
  <si>
    <t>智慧の輪（物理Ⅲ、魔法Ⅲ）</t>
  </si>
  <si>
    <t>テトラジャマー（物理Ⅲ、魔法Ⅲ）</t>
  </si>
  <si>
    <t>効果</t>
  </si>
  <si>
    <t>■ スキル</t>
  </si>
  <si>
    <t>コスト</t>
  </si>
  <si>
    <t>クラブ</t>
  </si>
  <si>
    <t>□</t>
  </si>
  <si>
    <t>21</t>
  </si>
  <si>
    <t>22</t>
  </si>
  <si>
    <t>神符：予備</t>
  </si>
  <si>
    <t>天命神符</t>
  </si>
  <si>
    <t>サオバク</t>
  </si>
  <si>
    <t>宮下将吾</t>
  </si>
  <si>
    <t>魅力</t>
  </si>
  <si>
    <t>補助行動。次の格闘攻撃を回避、防御、反撃不可、
威力＋力＊２。格闘武器を一つ装備時だけ使用可能。</t>
  </si>
  <si>
    <t>探偵の直感</t>
  </si>
  <si>
    <t>カバー</t>
  </si>
  <si>
    <t>マシン・オペレーション</t>
  </si>
  <si>
    <t>こんなこともあろうかと。</t>
  </si>
  <si>
    <t>キャスリング</t>
  </si>
  <si>
    <t>煌天の幻視</t>
  </si>
  <si>
    <t>気付く判定の失敗を成功に</t>
  </si>
  <si>
    <t>命運１点、補助行動、前１→１体、ターン中に
回避-10*ランク</t>
  </si>
  <si>
    <t>補助、Ａまでのアイテムを即時購入</t>
  </si>
  <si>
    <t>33HP</t>
  </si>
  <si>
    <t>前列</t>
  </si>
  <si>
    <t>龍王、邪龍、龍神なら即死30%</t>
  </si>
  <si>
    <t>判定値-2d10</t>
  </si>
  <si>
    <t>12MP</t>
  </si>
  <si>
    <t>支援</t>
  </si>
  <si>
    <t>火炎の相性をキャンセル</t>
  </si>
  <si>
    <t>BS解除、HP1で蘇生。DEAD時でも使用可能</t>
  </si>
  <si>
    <t>48MP</t>
  </si>
  <si>
    <t>威力、判定値、防護点-1d10</t>
  </si>
  <si>
    <t>射撃+20%、ダメージ２倍</t>
  </si>
  <si>
    <t>即時</t>
  </si>
  <si>
    <t>勤勉／頑固／狂気</t>
  </si>
  <si>
    <t>破壊</t>
  </si>
  <si>
    <t>ダーク／ロウ</t>
  </si>
  <si>
    <t>マシン／－／－</t>
  </si>
  <si>
    <t>激励</t>
  </si>
  <si>
    <t>主人に命運を１点以上譲渡</t>
  </si>
  <si>
    <t>メシア教会</t>
  </si>
  <si>
    <t>アマテラス</t>
  </si>
  <si>
    <t>アーガマスーツ</t>
  </si>
  <si>
    <t>毒矢</t>
  </si>
  <si>
    <t>破壊神セイテンタイセイ(48)+幽鬼サンニ・ヤカー(40)</t>
  </si>
  <si>
    <t>＋１ｄ１０</t>
  </si>
  <si>
    <t>5HP</t>
  </si>
  <si>
    <t>１体</t>
  </si>
  <si>
    <t>[体+L]</t>
  </si>
  <si>
    <t>[基本+耐性]</t>
  </si>
  <si>
    <t>アクアマリン</t>
  </si>
  <si>
    <t>エメラルド</t>
  </si>
  <si>
    <t>オパール</t>
  </si>
  <si>
    <t>ターコイズ</t>
  </si>
  <si>
    <t>ダイヤモンド</t>
  </si>
  <si>
    <t>ルビー</t>
  </si>
  <si>
    <t>パール</t>
  </si>
  <si>
    <t>他人の失敗、ファンブルを成功に</t>
  </si>
  <si>
    <t>武器装備</t>
  </si>
  <si>
    <t>悪魔武器（射撃）</t>
  </si>
  <si>
    <t>悪魔武器（格闘）</t>
  </si>
  <si>
    <t>基本判定値</t>
  </si>
  <si>
    <t>力能力値</t>
  </si>
  <si>
    <t>速能力値</t>
  </si>
  <si>
    <t>格闘</t>
  </si>
  <si>
    <t>自動効果スキル</t>
  </si>
  <si>
    <t>※魔法耐性</t>
  </si>
  <si>
    <t>※三分の活泉</t>
  </si>
  <si>
    <t>一分の活泉</t>
  </si>
  <si>
    <t>※物理無効</t>
  </si>
  <si>
    <t>※格闘武器</t>
  </si>
  <si>
    <t>※会心</t>
  </si>
  <si>
    <t>解説</t>
  </si>
  <si>
    <t>スキル</t>
  </si>
  <si>
    <t>効果</t>
  </si>
  <si>
    <t>ＨＰ倍率＋１（７）</t>
  </si>
  <si>
    <t>物理防護点に＋体能力値</t>
  </si>
  <si>
    <t>射撃武器を使用可能。</t>
  </si>
  <si>
    <t>魔法防護点に＋魔能力値</t>
  </si>
  <si>
    <t>ＨＰ倍率＋３（９）</t>
  </si>
  <si>
    <t>相性：剣・ガンに無効を得る</t>
  </si>
  <si>
    <t>格闘武器を使用可能</t>
  </si>
  <si>
    <t>格闘攻撃のCLを1/5に。</t>
  </si>
  <si>
    <t>※フォッグブレス</t>
  </si>
  <si>
    <t>※八相発破</t>
  </si>
  <si>
    <t>※ランダマイザ</t>
  </si>
  <si>
    <t>※火炎ガードキル</t>
  </si>
  <si>
    <t>□　※男気</t>
  </si>
  <si>
    <t>BSに強い、石化無効、
破魔無効、呪殺無効</t>
  </si>
  <si>
    <t>即時、主人とイニシアティブ入れ替え</t>
  </si>
  <si>
    <t>即時、他人のダメージを受け負う</t>
  </si>
  <si>
    <t>命運１、シーン、戦闘終了までマシン１体を召喚</t>
  </si>
  <si>
    <t>戦闘、シーン終了まで物理、魔法防御＋マシンLv、属性＋１</t>
  </si>
  <si>
    <t>主人：加治木 佐奈伎</t>
  </si>
  <si>
    <t>[魔+Ｌ]＊倍率 ＿ (通常は４)</t>
  </si>
  <si>
    <t>速の香２（うち１は酒呑童子の酒）</t>
  </si>
  <si>
    <t>溝呂木鱗</t>
  </si>
  <si>
    <t>巫女服</t>
  </si>
  <si>
    <t>契約の証</t>
  </si>
  <si>
    <t>デクンダの石</t>
  </si>
  <si>
    <t>アメジスト</t>
  </si>
  <si>
    <t>トパーズ</t>
  </si>
  <si>
    <t>サファイア</t>
  </si>
  <si>
    <t>ガーネット</t>
  </si>
  <si>
    <t>オニキス</t>
  </si>
  <si>
    <t>脇見の壺</t>
  </si>
  <si>
    <t>電霊アヌビス</t>
  </si>
  <si>
    <t>格闘威力強化(3)、電撃見切り</t>
  </si>
  <si>
    <t>フェイクウィング（物理Ⅲ、魔法Ⅲ）</t>
  </si>
  <si>
    <t>　威力強化Ⅲ（威力+30、体+6）精度強化Ⅲ（命中+15、体+6）魔晶純化（威力+20）</t>
  </si>
  <si>
    <t>YHVH</t>
  </si>
  <si>
    <t>セキレイの羽</t>
  </si>
  <si>
    <t>紫鏡</t>
  </si>
  <si>
    <t>天魔の具足（物理Ⅲ、魔法Ⅲ）</t>
  </si>
  <si>
    <t>ＩＮＩ+15、回避+15</t>
  </si>
  <si>
    <t>飛行</t>
  </si>
  <si>
    <t>縮地Ⅲ</t>
  </si>
  <si>
    <t>反魂香</t>
  </si>
  <si>
    <t>■自動効果スキル</t>
  </si>
  <si>
    <t>サマエル</t>
  </si>
  <si>
    <t>万能</t>
  </si>
  <si>
    <t>相性に対する回避+10%、クリティカル回避時に
相手にSHOCK40%。</t>
  </si>
  <si>
    <t>氷結見切り※</t>
  </si>
  <si>
    <t>体の香４（アイス）</t>
  </si>
  <si>
    <t>■</t>
  </si>
  <si>
    <t xml:space="preserve">■ </t>
  </si>
  <si>
    <t>デスカウンター※</t>
  </si>
  <si>
    <t>□</t>
  </si>
  <si>
    <t>格闘攻撃への回避の代わりに使用。相手に威力の２倍のダメージを返す。</t>
  </si>
  <si>
    <t>コル・ア・コル</t>
  </si>
  <si>
    <t xml:space="preserve">■ </t>
  </si>
  <si>
    <t>10HP</t>
  </si>
  <si>
    <t>反撃攻撃に対して使用。攻撃を打ち消し、さらに反撃。</t>
  </si>
  <si>
    <t>□□</t>
  </si>
  <si>
    <t>即時、判定＋４０％、CL1/4</t>
  </si>
  <si>
    <t>アリアン・シンクレア</t>
  </si>
  <si>
    <t>メギドファイア</t>
  </si>
  <si>
    <t>巫女服（青）</t>
  </si>
  <si>
    <t>学生服</t>
  </si>
  <si>
    <t>ジン</t>
  </si>
  <si>
    <t>パズス</t>
  </si>
  <si>
    <t>キンマモン</t>
  </si>
  <si>
    <t>シトリー</t>
  </si>
  <si>
    <t>ウリエル</t>
  </si>
  <si>
    <t>スカアハ</t>
  </si>
  <si>
    <t>マルコキアス</t>
  </si>
  <si>
    <t>スサノオ</t>
  </si>
  <si>
    <t>ブラックライダー</t>
  </si>
  <si>
    <t>ホワイトライダー</t>
  </si>
  <si>
    <t>レッドライダー</t>
  </si>
  <si>
    <t>ペイルライダー</t>
  </si>
  <si>
    <t>マザーハーロット</t>
  </si>
  <si>
    <t>Ｃ装備、デスカウンター</t>
  </si>
  <si>
    <t>封魔：</t>
  </si>
  <si>
    <t>猛毒：</t>
  </si>
  <si>
    <t>・５４レベルでインドラに変更。合体後レベル７６になり、レベル差と運の値分だけ強化。１０点強？</t>
  </si>
  <si>
    <t>・天御剣でメカが攻撃、あるいはメギドファイア実装。ゴーレムの連射も行きそうだがいかんせん弱い。</t>
  </si>
  <si>
    <t>幸運な助言Ⅱ</t>
  </si>
  <si>
    <t>幸運Ⅱ</t>
  </si>
  <si>
    <t>天魔の籠手（物理Ⅲ、魔法Ⅲ）</t>
  </si>
  <si>
    <t>魔晶剣「日輪大極正宗・夕鶴」：魔神ゾウチョウテン６６レベル、シュミット：ヴァマーナ</t>
  </si>
  <si>
    <t>華麗なる剣さばき、精妙なる剣技、※武器強化、※真・武器強化、※呼び出し、カード・シールド、カード・ハント、カード・スキル、二分の活泉、★三分の活泉、回避強化、追加イニシアティブ、◆鬼神の戦い、◆呪殺無効、ケア・マネージャーⅢ、アクセサリ所持</t>
  </si>
  <si>
    <t>真空斬りⅡ</t>
  </si>
  <si>
    <t>適切な処置</t>
  </si>
  <si>
    <t>力の香５</t>
  </si>
  <si>
    <t>・威力の１．５倍なので450*1.5で700点くらい？</t>
  </si>
  <si>
    <t>天御剣</t>
  </si>
  <si>
    <t>◆雲耀の剣</t>
  </si>
  <si>
    <t>武器（天御剣）</t>
  </si>
  <si>
    <t>・６６レベル魔神・ゾウチョウテン。（力４０、速４０、運＋６）</t>
  </si>
  <si>
    <t>・合体悪魔が降魔できるとして、衝撃貫通（妖鬼プルシキ）、衝撃高揚（凶鳥グルル）を作成。</t>
  </si>
  <si>
    <t>・フレイミーズ＋ノームの精霊合体で妖鬼プルシキLv51。</t>
  </si>
  <si>
    <t>・プルシキ＋プルシキでノーム（衝撃貫通Ⅱ）、プルシキとノームの精霊合体で妖鬼シキドウジLv54（貫通Ⅲ）。</t>
  </si>
  <si>
    <t>・５４Ｌｖでメドゥーサ作成。</t>
  </si>
  <si>
    <t>・セイテンタイセイはシンプルに耐物理＋会心で強いので、利用するか。</t>
  </si>
  <si>
    <t>・真空斬りⅡ＋降魔で衝撃高揚＋衝撃貫通Ⅲ。</t>
  </si>
  <si>
    <t>・あとは邪龍タラスクをダークから抜いて、追加格闘威力、氷結吸収を持ったまま３身合体させて龍神あたりに。</t>
  </si>
  <si>
    <t>・衝撃耐性のある竜神（たいてい火炎に弱い）に、火炎相性を持ったまま移動する感じかな。</t>
  </si>
  <si>
    <t>有里湊</t>
  </si>
  <si>
    <t>無銘の剣</t>
  </si>
  <si>
    <t>光玉</t>
  </si>
  <si>
    <t>手榴弾</t>
  </si>
  <si>
    <t>瀕死の壺</t>
  </si>
  <si>
    <t>ディストーン</t>
  </si>
  <si>
    <t>リリス</t>
  </si>
  <si>
    <t>魔王ルシファー</t>
  </si>
  <si>
    <t>・となると、３７の霊鳥ヤタガラスが火炎無効。</t>
  </si>
  <si>
    <t>・一番低い凶鳥にゾンビ＊Ｘ体で42Lv凶鳥グルル（衝撃高揚）。これを凶鳥と合体させると霊鳥（衝撃高揚）に。</t>
  </si>
  <si>
    <t>・38Lvの凶鳥アンズーが耐火炎。</t>
  </si>
  <si>
    <t>妖鬼・霊鳥あたりとうまく合わせて龍神か邪龍になんねーかなあ、と。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</si>
</sst>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20"/>
      <color indexed="9"/>
      <name val="ＭＳ Ｐゴシック"/>
      <family val="3"/>
    </font>
    <font>
      <i/>
      <sz val="20"/>
      <color indexed="9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name val="ＭＳ Ｐゴシック"/>
      <family val="3"/>
    </font>
    <font>
      <b/>
      <sz val="10"/>
      <color indexed="9"/>
      <name val="ＭＳ Ｐゴシック"/>
      <family val="3"/>
    </font>
    <font>
      <sz val="10"/>
      <name val="ＭＳ Ｐゴシック"/>
      <family val="3"/>
    </font>
    <font>
      <b/>
      <sz val="9"/>
      <color indexed="9"/>
      <name val="ＭＳ Ｐゴシック"/>
      <family val="3"/>
    </font>
    <font>
      <b/>
      <sz val="8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5"/>
      <name val="ＭＳ Ｐゴシック"/>
      <family val="3"/>
    </font>
    <font>
      <b/>
      <sz val="8"/>
      <name val="ＭＳ Ｐゴシック"/>
      <family val="3"/>
    </font>
    <font>
      <b/>
      <sz val="7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8"/>
      <name val="ＭＳ Ｐゴシック"/>
      <family val="3"/>
    </font>
    <font>
      <i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i/>
      <sz val="18"/>
      <color indexed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ＭＳ Ｐゴシック"/>
      <family val="3"/>
    </font>
    <font>
      <b/>
      <sz val="10"/>
      <color theme="2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33" borderId="1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9" fontId="14" fillId="0" borderId="25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33" borderId="14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13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1" fillId="33" borderId="37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vertical="center"/>
    </xf>
    <xf numFmtId="0" fontId="11" fillId="33" borderId="3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4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4" fillId="34" borderId="43" xfId="0" applyFont="1" applyFill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34" borderId="45" xfId="0" applyFont="1" applyFill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34" borderId="48" xfId="0" applyFont="1" applyFill="1" applyBorder="1" applyAlignment="1">
      <alignment vertical="center"/>
    </xf>
    <xf numFmtId="0" fontId="14" fillId="34" borderId="49" xfId="0" applyFont="1" applyFill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5" fillId="34" borderId="37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34" borderId="52" xfId="0" applyFont="1" applyFill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34" borderId="54" xfId="0" applyFont="1" applyFill="1" applyBorder="1" applyAlignment="1">
      <alignment vertical="center"/>
    </xf>
    <xf numFmtId="0" fontId="14" fillId="0" borderId="55" xfId="0" applyFont="1" applyBorder="1" applyAlignment="1">
      <alignment horizontal="right" vertical="center"/>
    </xf>
    <xf numFmtId="0" fontId="14" fillId="0" borderId="56" xfId="0" applyFont="1" applyBorder="1" applyAlignment="1">
      <alignment vertical="center"/>
    </xf>
    <xf numFmtId="0" fontId="15" fillId="0" borderId="55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2" fillId="33" borderId="41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34" borderId="63" xfId="0" applyFont="1" applyFill="1" applyBorder="1" applyAlignment="1">
      <alignment horizontal="center" vertical="center" shrinkToFit="1"/>
    </xf>
    <xf numFmtId="0" fontId="14" fillId="34" borderId="64" xfId="0" applyFont="1" applyFill="1" applyBorder="1" applyAlignment="1">
      <alignment horizontal="center" vertical="center" shrinkToFit="1"/>
    </xf>
    <xf numFmtId="0" fontId="14" fillId="34" borderId="40" xfId="0" applyFont="1" applyFill="1" applyBorder="1" applyAlignment="1">
      <alignment horizontal="center" vertical="center" shrinkToFit="1"/>
    </xf>
    <xf numFmtId="0" fontId="15" fillId="34" borderId="13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4" fillId="34" borderId="65" xfId="0" applyFont="1" applyFill="1" applyBorder="1" applyAlignment="1">
      <alignment horizontal="center" vertical="center" shrinkToFit="1"/>
    </xf>
    <xf numFmtId="0" fontId="14" fillId="34" borderId="66" xfId="0" applyFont="1" applyFill="1" applyBorder="1" applyAlignment="1">
      <alignment horizontal="center" vertical="center" shrinkToFit="1"/>
    </xf>
    <xf numFmtId="0" fontId="14" fillId="34" borderId="67" xfId="0" applyFont="1" applyFill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36" xfId="0" applyFont="1" applyBorder="1" applyAlignment="1">
      <alignment vertical="center" shrinkToFit="1"/>
    </xf>
    <xf numFmtId="0" fontId="14" fillId="0" borderId="3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35" borderId="69" xfId="0" applyFont="1" applyFill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35" borderId="70" xfId="0" applyFont="1" applyFill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21" xfId="0" applyFont="1" applyBorder="1" applyAlignment="1">
      <alignment vertical="center" shrinkToFit="1"/>
    </xf>
    <xf numFmtId="0" fontId="14" fillId="35" borderId="30" xfId="0" applyFont="1" applyFill="1" applyBorder="1" applyAlignment="1">
      <alignment vertical="center" shrinkToFit="1"/>
    </xf>
    <xf numFmtId="0" fontId="14" fillId="35" borderId="31" xfId="0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72" xfId="0" applyFont="1" applyBorder="1" applyAlignment="1">
      <alignment vertical="center" shrinkToFit="1"/>
    </xf>
    <xf numFmtId="0" fontId="14" fillId="35" borderId="73" xfId="0" applyFont="1" applyFill="1" applyBorder="1" applyAlignment="1">
      <alignment vertical="center" shrinkToFit="1"/>
    </xf>
    <xf numFmtId="0" fontId="14" fillId="0" borderId="73" xfId="0" applyFont="1" applyBorder="1" applyAlignment="1">
      <alignment vertical="center" shrinkToFit="1"/>
    </xf>
    <xf numFmtId="0" fontId="14" fillId="35" borderId="74" xfId="0" applyFont="1" applyFill="1" applyBorder="1" applyAlignment="1">
      <alignment vertical="center" shrinkToFit="1"/>
    </xf>
    <xf numFmtId="0" fontId="14" fillId="0" borderId="75" xfId="0" applyFont="1" applyBorder="1" applyAlignment="1">
      <alignment vertical="center" shrinkToFit="1"/>
    </xf>
    <xf numFmtId="0" fontId="14" fillId="35" borderId="36" xfId="0" applyFont="1" applyFill="1" applyBorder="1" applyAlignment="1">
      <alignment vertical="center" shrinkToFit="1"/>
    </xf>
    <xf numFmtId="0" fontId="14" fillId="35" borderId="76" xfId="0" applyFont="1" applyFill="1" applyBorder="1" applyAlignment="1">
      <alignment vertical="center" shrinkToFit="1"/>
    </xf>
    <xf numFmtId="0" fontId="14" fillId="0" borderId="77" xfId="0" applyFont="1" applyBorder="1" applyAlignment="1">
      <alignment vertical="center" shrinkToFit="1"/>
    </xf>
    <xf numFmtId="0" fontId="0" fillId="0" borderId="0" xfId="0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61" fillId="36" borderId="13" xfId="0" applyFont="1" applyFill="1" applyBorder="1" applyAlignment="1">
      <alignment horizontal="center" vertical="center" shrinkToFit="1"/>
    </xf>
    <xf numFmtId="0" fontId="61" fillId="36" borderId="14" xfId="0" applyFont="1" applyFill="1" applyBorder="1" applyAlignment="1">
      <alignment horizontal="center" vertical="center" shrinkToFit="1"/>
    </xf>
    <xf numFmtId="0" fontId="61" fillId="36" borderId="16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10" fillId="0" borderId="32" xfId="0" applyFont="1" applyBorder="1" applyAlignment="1">
      <alignment horizontal="right" vertical="center"/>
    </xf>
    <xf numFmtId="0" fontId="14" fillId="0" borderId="14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14" fillId="0" borderId="15" xfId="0" applyFont="1" applyBorder="1" applyAlignment="1">
      <alignment vertical="center" shrinkToFit="1"/>
    </xf>
    <xf numFmtId="0" fontId="14" fillId="0" borderId="18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4" fillId="0" borderId="20" xfId="0" applyFont="1" applyBorder="1" applyAlignment="1">
      <alignment vertical="center" shrinkToFit="1"/>
    </xf>
    <xf numFmtId="0" fontId="14" fillId="0" borderId="50" xfId="0" applyFont="1" applyBorder="1" applyAlignment="1">
      <alignment vertical="center" shrinkToFit="1"/>
    </xf>
    <xf numFmtId="0" fontId="15" fillId="0" borderId="1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5" fillId="0" borderId="5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vertical="center" shrinkToFit="1"/>
    </xf>
    <xf numFmtId="0" fontId="14" fillId="0" borderId="69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 shrinkToFit="1"/>
    </xf>
    <xf numFmtId="0" fontId="15" fillId="34" borderId="14" xfId="0" applyFont="1" applyFill="1" applyBorder="1" applyAlignment="1">
      <alignment horizontal="center" vertical="center" shrinkToFit="1"/>
    </xf>
    <xf numFmtId="0" fontId="15" fillId="34" borderId="12" xfId="0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9" fillId="33" borderId="12" xfId="0" applyNumberFormat="1" applyFont="1" applyFill="1" applyBorder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62" fillId="36" borderId="12" xfId="0" applyFont="1" applyFill="1" applyBorder="1" applyAlignment="1">
      <alignment horizontal="center" vertical="center"/>
    </xf>
    <xf numFmtId="0" fontId="62" fillId="36" borderId="33" xfId="0" applyFont="1" applyFill="1" applyBorder="1" applyAlignment="1">
      <alignment vertical="center"/>
    </xf>
    <xf numFmtId="0" fontId="62" fillId="36" borderId="34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0" fontId="17" fillId="33" borderId="75" xfId="0" applyFont="1" applyFill="1" applyBorder="1" applyAlignment="1">
      <alignment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7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4" fillId="0" borderId="24" xfId="0" applyFont="1" applyBorder="1" applyAlignment="1">
      <alignment horizontal="center" vertical="center" shrinkToFit="1"/>
    </xf>
    <xf numFmtId="0" fontId="61" fillId="36" borderId="12" xfId="0" applyFont="1" applyFill="1" applyBorder="1" applyAlignment="1">
      <alignment horizontal="center" vertical="center"/>
    </xf>
    <xf numFmtId="0" fontId="61" fillId="36" borderId="22" xfId="0" applyFont="1" applyFill="1" applyBorder="1" applyAlignment="1">
      <alignment horizontal="center" vertical="center"/>
    </xf>
    <xf numFmtId="0" fontId="61" fillId="36" borderId="80" xfId="0" applyFont="1" applyFill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60" xfId="0" applyFont="1" applyBorder="1" applyAlignment="1">
      <alignment vertical="center" shrinkToFit="1"/>
    </xf>
    <xf numFmtId="0" fontId="61" fillId="36" borderId="13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61" fillId="36" borderId="21" xfId="0" applyFont="1" applyFill="1" applyBorder="1" applyAlignment="1">
      <alignment horizontal="center" vertical="center" shrinkToFit="1"/>
    </xf>
    <xf numFmtId="0" fontId="61" fillId="36" borderId="22" xfId="0" applyFont="1" applyFill="1" applyBorder="1" applyAlignment="1">
      <alignment horizontal="center" vertical="center" shrinkToFit="1"/>
    </xf>
    <xf numFmtId="0" fontId="61" fillId="36" borderId="80" xfId="0" applyFont="1" applyFill="1" applyBorder="1" applyAlignment="1">
      <alignment horizontal="center" vertical="center" shrinkToFit="1"/>
    </xf>
    <xf numFmtId="0" fontId="61" fillId="36" borderId="26" xfId="0" applyFont="1" applyFill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4" fillId="0" borderId="82" xfId="0" applyFont="1" applyBorder="1" applyAlignment="1">
      <alignment horizontal="center" vertical="center" shrinkToFit="1"/>
    </xf>
    <xf numFmtId="0" fontId="14" fillId="0" borderId="83" xfId="0" applyFont="1" applyBorder="1" applyAlignment="1">
      <alignment horizontal="center" vertical="center" shrinkToFit="1"/>
    </xf>
    <xf numFmtId="0" fontId="21" fillId="33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1" fillId="36" borderId="13" xfId="0" applyFont="1" applyFill="1" applyBorder="1" applyAlignment="1">
      <alignment horizontal="center" vertical="center" shrinkToFit="1"/>
    </xf>
    <xf numFmtId="0" fontId="61" fillId="36" borderId="14" xfId="0" applyFont="1" applyFill="1" applyBorder="1" applyAlignment="1">
      <alignment horizontal="center" vertical="center" shrinkToFit="1"/>
    </xf>
    <xf numFmtId="0" fontId="14" fillId="37" borderId="73" xfId="0" applyFont="1" applyFill="1" applyBorder="1" applyAlignment="1">
      <alignment vertical="center" shrinkToFit="1"/>
    </xf>
    <xf numFmtId="0" fontId="14" fillId="37" borderId="69" xfId="0" applyFont="1" applyFill="1" applyBorder="1" applyAlignment="1">
      <alignment horizontal="center" vertical="center" shrinkToFit="1"/>
    </xf>
    <xf numFmtId="0" fontId="14" fillId="0" borderId="84" xfId="0" applyFont="1" applyBorder="1" applyAlignment="1">
      <alignment vertical="center" shrinkToFit="1"/>
    </xf>
    <xf numFmtId="0" fontId="0" fillId="35" borderId="73" xfId="0" applyFill="1" applyBorder="1" applyAlignment="1">
      <alignment vertical="center" shrinkToFit="1"/>
    </xf>
    <xf numFmtId="0" fontId="0" fillId="35" borderId="69" xfId="0" applyFill="1" applyBorder="1" applyAlignment="1">
      <alignment horizontal="center" vertical="center" shrinkToFit="1"/>
    </xf>
    <xf numFmtId="0" fontId="0" fillId="37" borderId="73" xfId="0" applyFill="1" applyBorder="1" applyAlignment="1">
      <alignment vertical="center" shrinkToFit="1"/>
    </xf>
    <xf numFmtId="0" fontId="0" fillId="37" borderId="69" xfId="0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0" borderId="16" xfId="0" applyFont="1" applyBorder="1" applyAlignment="1">
      <alignment vertical="center" shrinkToFit="1"/>
    </xf>
    <xf numFmtId="0" fontId="13" fillId="34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shrinkToFit="1"/>
    </xf>
    <xf numFmtId="0" fontId="11" fillId="33" borderId="15" xfId="0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14" fillId="0" borderId="82" xfId="0" applyFont="1" applyBorder="1" applyAlignment="1">
      <alignment vertical="center"/>
    </xf>
    <xf numFmtId="0" fontId="14" fillId="0" borderId="76" xfId="0" applyFont="1" applyBorder="1" applyAlignment="1">
      <alignment vertical="center"/>
    </xf>
    <xf numFmtId="0" fontId="14" fillId="0" borderId="83" xfId="0" applyFont="1" applyBorder="1" applyAlignment="1">
      <alignment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81" xfId="0" applyFont="1" applyFill="1" applyBorder="1" applyAlignment="1">
      <alignment horizontal="center" vertical="center"/>
    </xf>
    <xf numFmtId="0" fontId="14" fillId="0" borderId="78" xfId="0" applyFont="1" applyBorder="1" applyAlignment="1">
      <alignment horizontal="left" vertical="center" wrapText="1" shrinkToFit="1"/>
    </xf>
    <xf numFmtId="0" fontId="14" fillId="0" borderId="36" xfId="0" applyFont="1" applyBorder="1" applyAlignment="1">
      <alignment horizontal="left" vertical="center" wrapText="1" shrinkToFit="1"/>
    </xf>
    <xf numFmtId="0" fontId="14" fillId="0" borderId="79" xfId="0" applyFont="1" applyBorder="1" applyAlignment="1">
      <alignment horizontal="left" vertical="center" wrapText="1" shrinkToFit="1"/>
    </xf>
    <xf numFmtId="0" fontId="14" fillId="0" borderId="78" xfId="0" applyFont="1" applyBorder="1" applyAlignment="1">
      <alignment horizontal="left" vertical="center" shrinkToFit="1"/>
    </xf>
    <xf numFmtId="0" fontId="14" fillId="0" borderId="36" xfId="0" applyFont="1" applyBorder="1" applyAlignment="1">
      <alignment horizontal="left" vertical="center" shrinkToFit="1"/>
    </xf>
    <xf numFmtId="0" fontId="14" fillId="0" borderId="79" xfId="0" applyFont="1" applyBorder="1" applyAlignment="1">
      <alignment horizontal="left" vertical="center" shrinkToFit="1"/>
    </xf>
    <xf numFmtId="0" fontId="14" fillId="0" borderId="36" xfId="0" applyFont="1" applyBorder="1" applyAlignment="1">
      <alignment vertical="center" shrinkToFit="1"/>
    </xf>
    <xf numFmtId="0" fontId="14" fillId="0" borderId="24" xfId="0" applyFont="1" applyBorder="1" applyAlignment="1">
      <alignment vertical="center" shrinkToFit="1"/>
    </xf>
    <xf numFmtId="0" fontId="14" fillId="0" borderId="76" xfId="0" applyFont="1" applyBorder="1" applyAlignment="1">
      <alignment vertical="center" shrinkToFit="1"/>
    </xf>
    <xf numFmtId="0" fontId="14" fillId="0" borderId="82" xfId="0" applyFont="1" applyBorder="1" applyAlignment="1">
      <alignment horizontal="left" vertical="center" shrinkToFit="1"/>
    </xf>
    <xf numFmtId="0" fontId="14" fillId="0" borderId="76" xfId="0" applyFont="1" applyBorder="1" applyAlignment="1">
      <alignment horizontal="left" vertical="center" shrinkToFit="1"/>
    </xf>
    <xf numFmtId="0" fontId="14" fillId="0" borderId="83" xfId="0" applyFont="1" applyBorder="1" applyAlignment="1">
      <alignment horizontal="left" vertical="center" shrinkToFit="1"/>
    </xf>
    <xf numFmtId="0" fontId="14" fillId="0" borderId="81" xfId="0" applyFont="1" applyBorder="1" applyAlignment="1">
      <alignment vertical="center" shrinkToFit="1"/>
    </xf>
    <xf numFmtId="0" fontId="14" fillId="0" borderId="82" xfId="0" applyFont="1" applyBorder="1" applyAlignment="1">
      <alignment horizontal="left" vertical="center"/>
    </xf>
    <xf numFmtId="0" fontId="14" fillId="0" borderId="76" xfId="0" applyFont="1" applyBorder="1" applyAlignment="1">
      <alignment horizontal="left" vertical="center"/>
    </xf>
    <xf numFmtId="0" fontId="14" fillId="0" borderId="83" xfId="0" applyFont="1" applyBorder="1" applyAlignment="1">
      <alignment horizontal="left" vertical="center"/>
    </xf>
    <xf numFmtId="0" fontId="14" fillId="0" borderId="75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78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79" xfId="0" applyFont="1" applyBorder="1" applyAlignment="1">
      <alignment horizontal="left" vertical="center"/>
    </xf>
    <xf numFmtId="0" fontId="16" fillId="0" borderId="75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8" fillId="0" borderId="78" xfId="0" applyFont="1" applyBorder="1" applyAlignment="1">
      <alignment horizontal="left" vertical="center" wrapText="1" shrinkToFit="1"/>
    </xf>
    <xf numFmtId="0" fontId="18" fillId="0" borderId="36" xfId="0" applyFont="1" applyBorder="1" applyAlignment="1">
      <alignment horizontal="left" vertical="center" wrapText="1" shrinkToFit="1"/>
    </xf>
    <xf numFmtId="0" fontId="18" fillId="0" borderId="79" xfId="0" applyFont="1" applyBorder="1" applyAlignment="1">
      <alignment horizontal="left" vertical="center" wrapText="1" shrinkToFit="1"/>
    </xf>
    <xf numFmtId="0" fontId="18" fillId="0" borderId="78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49" fontId="14" fillId="34" borderId="37" xfId="0" applyNumberFormat="1" applyFont="1" applyFill="1" applyBorder="1" applyAlignment="1">
      <alignment horizontal="center" vertical="center" shrinkToFit="1"/>
    </xf>
    <xf numFmtId="49" fontId="14" fillId="34" borderId="34" xfId="0" applyNumberFormat="1" applyFont="1" applyFill="1" applyBorder="1" applyAlignment="1">
      <alignment horizontal="center" vertical="center" shrinkToFit="1"/>
    </xf>
    <xf numFmtId="0" fontId="14" fillId="34" borderId="85" xfId="0" applyFont="1" applyFill="1" applyBorder="1" applyAlignment="1">
      <alignment horizontal="center" vertical="center" shrinkToFit="1"/>
    </xf>
    <xf numFmtId="0" fontId="14" fillId="34" borderId="39" xfId="0" applyFont="1" applyFill="1" applyBorder="1" applyAlignment="1">
      <alignment horizontal="center" vertical="center" shrinkToFit="1"/>
    </xf>
    <xf numFmtId="0" fontId="14" fillId="34" borderId="50" xfId="0" applyFont="1" applyFill="1" applyBorder="1" applyAlignment="1">
      <alignment horizontal="center" vertical="center" shrinkToFit="1"/>
    </xf>
    <xf numFmtId="0" fontId="14" fillId="34" borderId="32" xfId="0" applyFont="1" applyFill="1" applyBorder="1" applyAlignment="1">
      <alignment horizontal="center" vertical="center" shrinkToFit="1"/>
    </xf>
    <xf numFmtId="49" fontId="14" fillId="0" borderId="37" xfId="0" applyNumberFormat="1" applyFont="1" applyBorder="1" applyAlignment="1">
      <alignment horizontal="center" vertical="center" shrinkToFit="1"/>
    </xf>
    <xf numFmtId="49" fontId="14" fillId="0" borderId="34" xfId="0" applyNumberFormat="1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49" fontId="14" fillId="0" borderId="33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23" fillId="33" borderId="13" xfId="0" applyFont="1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horizontal="center" vertical="center" shrinkToFit="1"/>
    </xf>
    <xf numFmtId="0" fontId="23" fillId="33" borderId="16" xfId="0" applyFont="1" applyFill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2" fillId="33" borderId="8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9" fillId="33" borderId="41" xfId="0" applyFont="1" applyFill="1" applyBorder="1" applyAlignment="1">
      <alignment horizontal="center" vertical="center" shrinkToFit="1"/>
    </xf>
    <xf numFmtId="0" fontId="24" fillId="33" borderId="17" xfId="0" applyFont="1" applyFill="1" applyBorder="1" applyAlignment="1">
      <alignment horizontal="center" vertical="center" shrinkToFit="1"/>
    </xf>
    <xf numFmtId="0" fontId="24" fillId="33" borderId="15" xfId="0" applyFont="1" applyFill="1" applyBorder="1" applyAlignment="1">
      <alignment horizontal="center" vertical="center" shrinkToFit="1"/>
    </xf>
    <xf numFmtId="0" fontId="24" fillId="33" borderId="18" xfId="0" applyFont="1" applyFill="1" applyBorder="1" applyAlignment="1">
      <alignment horizontal="center" vertical="center" shrinkToFit="1"/>
    </xf>
    <xf numFmtId="0" fontId="25" fillId="33" borderId="10" xfId="0" applyFont="1" applyFill="1" applyBorder="1" applyAlignment="1">
      <alignment horizontal="center" vertical="center" shrinkToFit="1"/>
    </xf>
    <xf numFmtId="0" fontId="25" fillId="33" borderId="0" xfId="0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 shrinkToFit="1"/>
    </xf>
    <xf numFmtId="0" fontId="14" fillId="0" borderId="49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61" fillId="36" borderId="21" xfId="0" applyFont="1" applyFill="1" applyBorder="1" applyAlignment="1">
      <alignment horizontal="center" vertical="center"/>
    </xf>
    <xf numFmtId="0" fontId="61" fillId="36" borderId="75" xfId="0" applyFont="1" applyFill="1" applyBorder="1" applyAlignment="1">
      <alignment horizontal="center" vertical="center"/>
    </xf>
    <xf numFmtId="0" fontId="61" fillId="36" borderId="26" xfId="0" applyFont="1" applyFill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left" vertical="center" shrinkToFit="1"/>
    </xf>
    <xf numFmtId="0" fontId="14" fillId="0" borderId="89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14" fillId="0" borderId="45" xfId="0" applyFont="1" applyBorder="1" applyAlignment="1">
      <alignment horizontal="left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61" fillId="36" borderId="19" xfId="0" applyFont="1" applyFill="1" applyBorder="1" applyAlignment="1">
      <alignment horizontal="center" vertical="center" shrinkToFit="1"/>
    </xf>
    <xf numFmtId="0" fontId="61" fillId="36" borderId="41" xfId="0" applyFont="1" applyFill="1" applyBorder="1" applyAlignment="1">
      <alignment horizontal="center" vertical="center" shrinkToFit="1"/>
    </xf>
    <xf numFmtId="0" fontId="61" fillId="36" borderId="41" xfId="0" applyFont="1" applyFill="1" applyBorder="1" applyAlignment="1">
      <alignment horizontal="center" vertical="center"/>
    </xf>
    <xf numFmtId="0" fontId="61" fillId="36" borderId="42" xfId="0" applyFont="1" applyFill="1" applyBorder="1" applyAlignment="1">
      <alignment horizontal="center" vertical="center"/>
    </xf>
    <xf numFmtId="0" fontId="61" fillId="36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61" fillId="36" borderId="13" xfId="0" applyFont="1" applyFill="1" applyBorder="1" applyAlignment="1">
      <alignment horizontal="center" vertical="center" shrinkToFit="1"/>
    </xf>
    <xf numFmtId="0" fontId="61" fillId="36" borderId="14" xfId="0" applyFont="1" applyFill="1" applyBorder="1" applyAlignment="1">
      <alignment horizontal="center" vertical="center" shrinkToFit="1"/>
    </xf>
    <xf numFmtId="0" fontId="61" fillId="36" borderId="16" xfId="0" applyFont="1" applyFill="1" applyBorder="1" applyAlignment="1">
      <alignment horizontal="center" vertical="center" shrinkToFit="1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90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28</xdr:row>
      <xdr:rowOff>19050</xdr:rowOff>
    </xdr:from>
    <xdr:ext cx="0" cy="285750"/>
    <xdr:sp>
      <xdr:nvSpPr>
        <xdr:cNvPr id="1" name="Rectangle 60"/>
        <xdr:cNvSpPr>
          <a:spLocks/>
        </xdr:cNvSpPr>
      </xdr:nvSpPr>
      <xdr:spPr>
        <a:xfrm>
          <a:off x="8715375" y="57150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0" cy="285750"/>
    <xdr:sp>
      <xdr:nvSpPr>
        <xdr:cNvPr id="2" name="Rectangle 93"/>
        <xdr:cNvSpPr>
          <a:spLocks/>
        </xdr:cNvSpPr>
      </xdr:nvSpPr>
      <xdr:spPr>
        <a:xfrm>
          <a:off x="17602200" y="59817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35</xdr:col>
      <xdr:colOff>0</xdr:colOff>
      <xdr:row>33</xdr:row>
      <xdr:rowOff>0</xdr:rowOff>
    </xdr:from>
    <xdr:ext cx="0" cy="285750"/>
    <xdr:sp>
      <xdr:nvSpPr>
        <xdr:cNvPr id="3" name="Rectangle 96"/>
        <xdr:cNvSpPr>
          <a:spLocks/>
        </xdr:cNvSpPr>
      </xdr:nvSpPr>
      <xdr:spPr>
        <a:xfrm>
          <a:off x="17602200" y="65151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600075</xdr:colOff>
      <xdr:row>24</xdr:row>
      <xdr:rowOff>0</xdr:rowOff>
    </xdr:from>
    <xdr:ext cx="0" cy="285750"/>
    <xdr:sp>
      <xdr:nvSpPr>
        <xdr:cNvPr id="4" name="Rectangle 33"/>
        <xdr:cNvSpPr>
          <a:spLocks/>
        </xdr:cNvSpPr>
      </xdr:nvSpPr>
      <xdr:spPr>
        <a:xfrm>
          <a:off x="13401675" y="49149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22</xdr:row>
      <xdr:rowOff>19050</xdr:rowOff>
    </xdr:from>
    <xdr:ext cx="0" cy="285750"/>
    <xdr:sp>
      <xdr:nvSpPr>
        <xdr:cNvPr id="1" name="Rectangle 60"/>
        <xdr:cNvSpPr>
          <a:spLocks/>
        </xdr:cNvSpPr>
      </xdr:nvSpPr>
      <xdr:spPr>
        <a:xfrm>
          <a:off x="8715375" y="418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35</xdr:col>
      <xdr:colOff>0</xdr:colOff>
      <xdr:row>24</xdr:row>
      <xdr:rowOff>0</xdr:rowOff>
    </xdr:from>
    <xdr:ext cx="0" cy="285750"/>
    <xdr:sp>
      <xdr:nvSpPr>
        <xdr:cNvPr id="2" name="Rectangle 93"/>
        <xdr:cNvSpPr>
          <a:spLocks/>
        </xdr:cNvSpPr>
      </xdr:nvSpPr>
      <xdr:spPr>
        <a:xfrm>
          <a:off x="17602200" y="44481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27</xdr:row>
      <xdr:rowOff>0</xdr:rowOff>
    </xdr:from>
    <xdr:ext cx="0" cy="285750"/>
    <xdr:sp>
      <xdr:nvSpPr>
        <xdr:cNvPr id="3" name="Rectangle 96"/>
        <xdr:cNvSpPr>
          <a:spLocks/>
        </xdr:cNvSpPr>
      </xdr:nvSpPr>
      <xdr:spPr>
        <a:xfrm>
          <a:off x="20345400" y="49815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600075</xdr:colOff>
      <xdr:row>20</xdr:row>
      <xdr:rowOff>0</xdr:rowOff>
    </xdr:from>
    <xdr:ext cx="0" cy="285750"/>
    <xdr:sp>
      <xdr:nvSpPr>
        <xdr:cNvPr id="4" name="Rectangle 33"/>
        <xdr:cNvSpPr>
          <a:spLocks/>
        </xdr:cNvSpPr>
      </xdr:nvSpPr>
      <xdr:spPr>
        <a:xfrm>
          <a:off x="13401675" y="38766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SheetLayoutView="100" workbookViewId="0" topLeftCell="A28">
      <selection activeCell="M2" sqref="M2"/>
    </sheetView>
  </sheetViews>
  <sheetFormatPr defaultColWidth="9.00390625" defaultRowHeight="13.5"/>
  <cols>
    <col min="1" max="1" width="8.25390625" style="0" customWidth="1"/>
    <col min="2" max="2" width="0.5" style="0" customWidth="1"/>
    <col min="3" max="3" width="8.25390625" style="0" customWidth="1"/>
    <col min="4" max="4" width="0.5" style="0" customWidth="1"/>
    <col min="5" max="5" width="8.25390625" style="0" customWidth="1"/>
    <col min="6" max="6" width="0.5" style="0" customWidth="1"/>
    <col min="7" max="7" width="8.25390625" style="0" customWidth="1"/>
    <col min="8" max="8" width="0.5" style="0" customWidth="1"/>
    <col min="9" max="9" width="8.25390625" style="0" customWidth="1"/>
    <col min="10" max="10" width="0.5" style="0" customWidth="1"/>
    <col min="11" max="11" width="8.25390625" style="0" customWidth="1"/>
    <col min="12" max="12" width="0.5" style="0" customWidth="1"/>
    <col min="13" max="13" width="8.25390625" style="0" customWidth="1"/>
    <col min="14" max="14" width="0.5" style="0" customWidth="1"/>
    <col min="15" max="15" width="8.25390625" style="0" customWidth="1"/>
    <col min="16" max="16" width="0.5" style="0" customWidth="1"/>
    <col min="17" max="17" width="8.25390625" style="0" customWidth="1"/>
    <col min="18" max="18" width="0.5" style="0" customWidth="1"/>
    <col min="19" max="19" width="8.25390625" style="0" customWidth="1"/>
  </cols>
  <sheetData>
    <row r="1" spans="1:19" s="14" customFormat="1" ht="30" customHeight="1" thickBot="1">
      <c r="A1" s="331" t="s">
        <v>112</v>
      </c>
      <c r="B1" s="332"/>
      <c r="C1" s="332"/>
      <c r="D1" s="332"/>
      <c r="E1" s="332"/>
      <c r="F1" s="332"/>
      <c r="G1" s="333"/>
      <c r="H1" s="17"/>
      <c r="I1" s="325" t="s">
        <v>114</v>
      </c>
      <c r="J1" s="326"/>
      <c r="K1" s="327"/>
      <c r="M1" s="18">
        <f>53277+9099+14222+155+12714+161+3906+32500+253+185</f>
        <v>126472</v>
      </c>
      <c r="N1" s="16"/>
      <c r="O1" s="16"/>
      <c r="P1" s="16"/>
      <c r="Q1" s="16"/>
      <c r="R1" s="16"/>
      <c r="S1" s="19"/>
    </row>
    <row r="2" spans="1:19" s="14" customFormat="1" ht="3" customHeight="1" thickBot="1">
      <c r="A2" s="20"/>
      <c r="B2" s="21"/>
      <c r="C2" s="22"/>
      <c r="D2" s="22"/>
      <c r="E2" s="23"/>
      <c r="F2" s="23"/>
      <c r="G2" s="24"/>
      <c r="H2" s="17"/>
      <c r="M2" s="25"/>
      <c r="N2" s="15"/>
      <c r="O2" s="15"/>
      <c r="P2" s="15"/>
      <c r="Q2" s="15"/>
      <c r="R2" s="15"/>
      <c r="S2" s="26"/>
    </row>
    <row r="3" spans="1:19" s="14" customFormat="1" ht="19.5" customHeight="1" thickBot="1">
      <c r="A3" s="334" t="s">
        <v>113</v>
      </c>
      <c r="B3" s="335"/>
      <c r="C3" s="335"/>
      <c r="D3" s="335"/>
      <c r="E3" s="335"/>
      <c r="F3" s="335"/>
      <c r="G3" s="336"/>
      <c r="H3" s="17"/>
      <c r="I3" s="328" t="s">
        <v>115</v>
      </c>
      <c r="J3" s="329"/>
      <c r="K3" s="330"/>
      <c r="M3" s="25"/>
      <c r="N3" s="15"/>
      <c r="O3" s="15"/>
      <c r="P3" s="15"/>
      <c r="Q3" s="15"/>
      <c r="R3" s="15"/>
      <c r="S3" s="26"/>
    </row>
    <row r="4" spans="13:19" ht="3" customHeight="1" thickBot="1">
      <c r="M4" s="4"/>
      <c r="N4" s="2"/>
      <c r="O4" s="2"/>
      <c r="P4" s="2"/>
      <c r="Q4" s="2"/>
      <c r="R4" s="2"/>
      <c r="S4" s="5"/>
    </row>
    <row r="5" spans="1:19" s="14" customFormat="1" ht="19.5" customHeight="1" thickBot="1">
      <c r="A5" s="28" t="s">
        <v>0</v>
      </c>
      <c r="C5" s="12" t="s">
        <v>272</v>
      </c>
      <c r="D5" s="194"/>
      <c r="E5" s="194"/>
      <c r="F5" s="194"/>
      <c r="G5" s="194"/>
      <c r="H5" s="194"/>
      <c r="I5" s="194"/>
      <c r="J5" s="194"/>
      <c r="K5" s="195"/>
      <c r="L5" s="15"/>
      <c r="M5" s="25"/>
      <c r="N5" s="15"/>
      <c r="O5" s="15"/>
      <c r="P5" s="15"/>
      <c r="Q5" s="15"/>
      <c r="R5" s="15"/>
      <c r="S5" s="26"/>
    </row>
    <row r="6" spans="1:19" s="14" customFormat="1" ht="3" customHeight="1" thickBot="1">
      <c r="A6" s="1"/>
      <c r="M6" s="25"/>
      <c r="N6" s="15"/>
      <c r="O6" s="15"/>
      <c r="P6" s="15"/>
      <c r="Q6" s="15"/>
      <c r="R6" s="15"/>
      <c r="S6" s="26"/>
    </row>
    <row r="7" spans="1:19" s="14" customFormat="1" ht="19.5" customHeight="1" thickBot="1">
      <c r="A7" s="28" t="s">
        <v>1</v>
      </c>
      <c r="C7" s="6" t="s">
        <v>76</v>
      </c>
      <c r="D7" s="1"/>
      <c r="E7" s="77" t="s">
        <v>2</v>
      </c>
      <c r="F7" s="1"/>
      <c r="G7" s="6">
        <v>16</v>
      </c>
      <c r="H7" s="15"/>
      <c r="I7" s="77" t="s">
        <v>166</v>
      </c>
      <c r="J7" s="3"/>
      <c r="K7" s="13" t="s">
        <v>77</v>
      </c>
      <c r="M7" s="25"/>
      <c r="N7" s="15"/>
      <c r="O7" s="15"/>
      <c r="P7" s="15"/>
      <c r="Q7" s="15"/>
      <c r="R7" s="15"/>
      <c r="S7" s="26"/>
    </row>
    <row r="8" spans="1:19" s="14" customFormat="1" ht="3" customHeight="1" thickBot="1">
      <c r="A8" s="196"/>
      <c r="M8" s="25"/>
      <c r="N8" s="15"/>
      <c r="O8" s="15"/>
      <c r="P8" s="15"/>
      <c r="Q8" s="15"/>
      <c r="R8" s="15"/>
      <c r="S8" s="26"/>
    </row>
    <row r="9" spans="1:19" s="39" customFormat="1" ht="19.5" customHeight="1" thickBot="1">
      <c r="A9" s="30" t="s">
        <v>3</v>
      </c>
      <c r="B9" s="51"/>
      <c r="C9" s="230" t="s">
        <v>107</v>
      </c>
      <c r="D9" s="231"/>
      <c r="E9" s="231" t="s">
        <v>105</v>
      </c>
      <c r="F9" s="231"/>
      <c r="G9" s="231" t="s">
        <v>108</v>
      </c>
      <c r="H9" s="231"/>
      <c r="I9" s="231" t="s">
        <v>105</v>
      </c>
      <c r="J9" s="231"/>
      <c r="K9" s="249" t="s">
        <v>106</v>
      </c>
      <c r="M9" s="193"/>
      <c r="N9" s="51"/>
      <c r="O9" s="51"/>
      <c r="P9" s="51"/>
      <c r="Q9" s="51"/>
      <c r="R9" s="51"/>
      <c r="S9" s="107"/>
    </row>
    <row r="10" spans="1:19" s="39" customFormat="1" ht="19.5" customHeight="1" thickBot="1">
      <c r="A10" s="29" t="s">
        <v>165</v>
      </c>
      <c r="B10" s="51"/>
      <c r="C10" s="230" t="s">
        <v>109</v>
      </c>
      <c r="D10" s="231"/>
      <c r="E10" s="231" t="s">
        <v>105</v>
      </c>
      <c r="F10" s="231"/>
      <c r="G10" s="231" t="s">
        <v>110</v>
      </c>
      <c r="H10" s="231"/>
      <c r="I10" s="231" t="s">
        <v>105</v>
      </c>
      <c r="J10" s="231"/>
      <c r="K10" s="249" t="s">
        <v>517</v>
      </c>
      <c r="M10" s="193"/>
      <c r="N10" s="51"/>
      <c r="O10" s="51"/>
      <c r="P10" s="51"/>
      <c r="Q10" s="51"/>
      <c r="R10" s="51"/>
      <c r="S10" s="107"/>
    </row>
    <row r="11" spans="1:19" s="39" customFormat="1" ht="3" customHeight="1" thickBot="1">
      <c r="A11" s="53"/>
      <c r="M11" s="102"/>
      <c r="N11" s="102"/>
      <c r="O11" s="102"/>
      <c r="P11" s="102"/>
      <c r="Q11" s="102"/>
      <c r="R11" s="102"/>
      <c r="S11" s="102"/>
    </row>
    <row r="12" spans="1:19" s="39" customFormat="1" ht="19.5" customHeight="1" thickBot="1">
      <c r="A12" s="30" t="s">
        <v>4</v>
      </c>
      <c r="B12" s="197"/>
      <c r="C12" s="322" t="s">
        <v>432</v>
      </c>
      <c r="D12" s="323"/>
      <c r="E12" s="323"/>
      <c r="F12" s="323"/>
      <c r="G12" s="323"/>
      <c r="H12" s="323"/>
      <c r="I12" s="323"/>
      <c r="J12" s="323"/>
      <c r="K12" s="324"/>
      <c r="M12" s="73" t="s">
        <v>6</v>
      </c>
      <c r="O12" s="76">
        <v>51</v>
      </c>
      <c r="P12" s="32"/>
      <c r="Q12" s="32"/>
      <c r="R12" s="32"/>
      <c r="S12" s="57"/>
    </row>
    <row r="13" spans="1:19" s="39" customFormat="1" ht="19.5" customHeight="1" thickBot="1">
      <c r="A13" s="29" t="s">
        <v>5</v>
      </c>
      <c r="B13" s="51"/>
      <c r="C13" s="56"/>
      <c r="D13" s="32"/>
      <c r="E13" s="32"/>
      <c r="F13" s="32"/>
      <c r="G13" s="32"/>
      <c r="H13" s="32"/>
      <c r="I13" s="32"/>
      <c r="J13" s="32"/>
      <c r="K13" s="57"/>
      <c r="M13" s="74" t="s">
        <v>7</v>
      </c>
      <c r="O13" s="58"/>
      <c r="P13" s="32"/>
      <c r="Q13" s="32" t="s">
        <v>33</v>
      </c>
      <c r="R13" s="32"/>
      <c r="S13" s="57"/>
    </row>
    <row r="14" s="39" customFormat="1" ht="3" customHeight="1" thickBot="1"/>
    <row r="15" spans="1:19" s="39" customFormat="1" ht="19.5" customHeight="1" thickBot="1">
      <c r="A15" s="290" t="s">
        <v>97</v>
      </c>
      <c r="B15" s="291"/>
      <c r="C15" s="292"/>
      <c r="E15" s="290" t="s">
        <v>8</v>
      </c>
      <c r="F15" s="291"/>
      <c r="G15" s="292"/>
      <c r="H15" s="191"/>
      <c r="I15" s="68" t="s">
        <v>19</v>
      </c>
      <c r="J15" s="101"/>
      <c r="K15" s="198">
        <f>C16+O12+3+60</f>
        <v>152</v>
      </c>
      <c r="M15" s="68" t="s">
        <v>22</v>
      </c>
      <c r="N15" s="101"/>
      <c r="O15" s="198">
        <f>C17+O12</f>
        <v>55</v>
      </c>
      <c r="P15" s="51"/>
      <c r="Q15" s="68" t="s">
        <v>26</v>
      </c>
      <c r="R15" s="101"/>
      <c r="S15" s="198">
        <f>C19</f>
        <v>16</v>
      </c>
    </row>
    <row r="16" spans="1:20" s="39" customFormat="1" ht="19.5" customHeight="1" thickBot="1">
      <c r="A16" s="144" t="s">
        <v>9</v>
      </c>
      <c r="B16" s="199"/>
      <c r="C16" s="200">
        <v>38</v>
      </c>
      <c r="E16" s="88" t="s">
        <v>14</v>
      </c>
      <c r="F16" s="58"/>
      <c r="G16" s="200" t="str">
        <f>C16*5+O12&amp;"％"</f>
        <v>241％</v>
      </c>
      <c r="I16" s="145" t="s">
        <v>20</v>
      </c>
      <c r="J16" s="105"/>
      <c r="K16" s="201" t="s">
        <v>111</v>
      </c>
      <c r="M16" s="145" t="s">
        <v>24</v>
      </c>
      <c r="N16" s="105"/>
      <c r="O16" s="201" t="s">
        <v>158</v>
      </c>
      <c r="P16" s="51"/>
      <c r="Q16" s="145" t="s">
        <v>27</v>
      </c>
      <c r="R16" s="105"/>
      <c r="S16" s="201" t="s">
        <v>158</v>
      </c>
      <c r="T16" s="39" t="s">
        <v>685</v>
      </c>
    </row>
    <row r="17" spans="1:19" s="39" customFormat="1" ht="19.5" customHeight="1" thickBot="1">
      <c r="A17" s="144" t="s">
        <v>10</v>
      </c>
      <c r="B17" s="199"/>
      <c r="C17" s="200">
        <v>4</v>
      </c>
      <c r="E17" s="88" t="s">
        <v>15</v>
      </c>
      <c r="F17" s="58"/>
      <c r="G17" s="200" t="str">
        <f>C17*5+O12&amp;"％"</f>
        <v>71％</v>
      </c>
      <c r="I17" s="69" t="s">
        <v>21</v>
      </c>
      <c r="J17" s="101"/>
      <c r="K17" s="198">
        <f>C18</f>
        <v>24</v>
      </c>
      <c r="M17" s="69" t="s">
        <v>23</v>
      </c>
      <c r="N17" s="101"/>
      <c r="O17" s="198">
        <f>K17+SUM(I35:I42)</f>
        <v>162</v>
      </c>
      <c r="P17" s="51"/>
      <c r="Q17" s="69" t="s">
        <v>47</v>
      </c>
      <c r="R17" s="101"/>
      <c r="S17" s="198">
        <f>K17+SUM(K35:K42)</f>
        <v>111</v>
      </c>
    </row>
    <row r="18" spans="1:20" s="39" customFormat="1" ht="19.5" customHeight="1" thickBot="1">
      <c r="A18" s="144" t="s">
        <v>11</v>
      </c>
      <c r="B18" s="199"/>
      <c r="C18" s="200">
        <v>24</v>
      </c>
      <c r="E18" s="88" t="s">
        <v>16</v>
      </c>
      <c r="F18" s="58"/>
      <c r="G18" s="200" t="str">
        <f>C18*5+O12&amp;"％"</f>
        <v>171％</v>
      </c>
      <c r="I18" s="145" t="s">
        <v>46</v>
      </c>
      <c r="J18" s="105"/>
      <c r="K18" s="202"/>
      <c r="M18" s="145" t="s">
        <v>25</v>
      </c>
      <c r="N18" s="105"/>
      <c r="O18" s="247">
        <f>O17+47</f>
        <v>209</v>
      </c>
      <c r="P18" s="51"/>
      <c r="Q18" s="145" t="s">
        <v>25</v>
      </c>
      <c r="R18" s="105"/>
      <c r="S18" s="248">
        <f>S17+47</f>
        <v>158</v>
      </c>
      <c r="T18" s="39" t="s">
        <v>644</v>
      </c>
    </row>
    <row r="19" spans="1:20" s="39" customFormat="1" ht="19.5" customHeight="1" thickBot="1">
      <c r="A19" s="144" t="s">
        <v>12</v>
      </c>
      <c r="B19" s="199"/>
      <c r="C19" s="200">
        <v>16</v>
      </c>
      <c r="E19" s="88" t="s">
        <v>17</v>
      </c>
      <c r="F19" s="58"/>
      <c r="G19" s="200" t="str">
        <f>C19*5+O12&amp;"％"</f>
        <v>131％</v>
      </c>
      <c r="I19" s="69" t="s">
        <v>104</v>
      </c>
      <c r="J19" s="101"/>
      <c r="K19" s="198">
        <f>ROUNDDOWN((C19+O12)/2,0)+15+2</f>
        <v>50</v>
      </c>
      <c r="M19" s="69" t="s">
        <v>28</v>
      </c>
      <c r="N19" s="101"/>
      <c r="O19" s="198">
        <f>C19+10+5+2+15</f>
        <v>48</v>
      </c>
      <c r="P19" s="51"/>
      <c r="Q19" s="69" t="s">
        <v>29</v>
      </c>
      <c r="R19" s="101"/>
      <c r="S19" s="198">
        <f>C20*2+20</f>
        <v>50</v>
      </c>
      <c r="T19" s="39" t="s">
        <v>616</v>
      </c>
    </row>
    <row r="20" spans="1:20" s="39" customFormat="1" ht="19.5" customHeight="1" thickBot="1">
      <c r="A20" s="144" t="s">
        <v>13</v>
      </c>
      <c r="B20" s="199"/>
      <c r="C20" s="200">
        <v>15</v>
      </c>
      <c r="E20" s="88" t="s">
        <v>18</v>
      </c>
      <c r="F20" s="58"/>
      <c r="G20" s="200" t="str">
        <f>C20*5+O12&amp;"％"</f>
        <v>126％</v>
      </c>
      <c r="I20" s="145" t="s">
        <v>31</v>
      </c>
      <c r="J20" s="105"/>
      <c r="K20" s="201" t="s">
        <v>437</v>
      </c>
      <c r="M20" s="145" t="s">
        <v>30</v>
      </c>
      <c r="N20" s="105"/>
      <c r="O20" s="203" t="s">
        <v>157</v>
      </c>
      <c r="P20" s="51"/>
      <c r="Q20" s="145" t="s">
        <v>32</v>
      </c>
      <c r="R20" s="105"/>
      <c r="S20" s="203" t="s">
        <v>157</v>
      </c>
      <c r="T20" s="39" t="s">
        <v>518</v>
      </c>
    </row>
    <row r="21" s="39" customFormat="1" ht="3" customHeight="1" thickBot="1"/>
    <row r="22" spans="1:19" s="39" customFormat="1" ht="19.5" customHeight="1" thickBot="1">
      <c r="A22" s="7" t="s">
        <v>170</v>
      </c>
      <c r="B22" s="63"/>
      <c r="C22" s="75">
        <f>(C18+O12)*7</f>
        <v>525</v>
      </c>
      <c r="D22" s="64"/>
      <c r="E22" s="296" t="s">
        <v>167</v>
      </c>
      <c r="F22" s="297"/>
      <c r="G22" s="297"/>
      <c r="H22" s="297"/>
      <c r="I22" s="298"/>
      <c r="J22" s="197"/>
      <c r="K22" s="11" t="s">
        <v>168</v>
      </c>
      <c r="L22" s="204"/>
      <c r="M22" s="75">
        <f>(C17+O12)*2</f>
        <v>110</v>
      </c>
      <c r="N22" s="204"/>
      <c r="O22" s="296" t="s">
        <v>78</v>
      </c>
      <c r="P22" s="297"/>
      <c r="Q22" s="297"/>
      <c r="R22" s="297"/>
      <c r="S22" s="298"/>
    </row>
    <row r="23" spans="1:19" s="39" customFormat="1" ht="60" customHeight="1" thickBot="1">
      <c r="A23" s="299"/>
      <c r="B23" s="300"/>
      <c r="C23" s="300"/>
      <c r="D23" s="300"/>
      <c r="E23" s="300"/>
      <c r="F23" s="300"/>
      <c r="G23" s="300"/>
      <c r="H23" s="300"/>
      <c r="I23" s="301"/>
      <c r="J23" s="197"/>
      <c r="K23" s="302"/>
      <c r="L23" s="303"/>
      <c r="M23" s="303"/>
      <c r="N23" s="303"/>
      <c r="O23" s="303"/>
      <c r="P23" s="303"/>
      <c r="Q23" s="303"/>
      <c r="R23" s="303"/>
      <c r="S23" s="304"/>
    </row>
    <row r="24" spans="1:19" s="39" customFormat="1" ht="3" customHeight="1" thickBot="1">
      <c r="A24" s="197"/>
      <c r="B24" s="197"/>
      <c r="C24" s="197"/>
      <c r="D24" s="197"/>
      <c r="E24" s="197"/>
      <c r="F24" s="197"/>
      <c r="G24" s="197"/>
      <c r="H24" s="61"/>
      <c r="I24" s="197"/>
      <c r="J24" s="197"/>
      <c r="K24" s="197"/>
      <c r="L24" s="197"/>
      <c r="M24" s="62"/>
      <c r="N24" s="197"/>
      <c r="O24" s="197"/>
      <c r="P24" s="197"/>
      <c r="Q24" s="61"/>
      <c r="R24" s="197"/>
      <c r="S24" s="197"/>
    </row>
    <row r="25" spans="1:20" s="39" customFormat="1" ht="19.5" customHeight="1" thickBot="1">
      <c r="A25" s="80" t="s">
        <v>176</v>
      </c>
      <c r="B25" s="193"/>
      <c r="C25" s="305">
        <f>ROUNDDOWN(C20/5,0)+5</f>
        <v>8</v>
      </c>
      <c r="D25" s="197"/>
      <c r="E25" s="80" t="s">
        <v>313</v>
      </c>
      <c r="F25" s="225"/>
      <c r="G25" s="140" t="s">
        <v>315</v>
      </c>
      <c r="H25" s="141"/>
      <c r="I25" s="140" t="s">
        <v>316</v>
      </c>
      <c r="J25" s="141"/>
      <c r="K25" s="140" t="s">
        <v>317</v>
      </c>
      <c r="L25" s="141"/>
      <c r="M25" s="140" t="s">
        <v>318</v>
      </c>
      <c r="N25" s="141"/>
      <c r="O25" s="140" t="s">
        <v>319</v>
      </c>
      <c r="P25" s="141"/>
      <c r="Q25" s="140" t="s">
        <v>320</v>
      </c>
      <c r="R25" s="141"/>
      <c r="S25" s="88"/>
      <c r="T25" s="197"/>
    </row>
    <row r="26" spans="1:20" s="39" customFormat="1" ht="19.5" customHeight="1" thickBot="1">
      <c r="A26" s="143" t="s">
        <v>34</v>
      </c>
      <c r="B26" s="193"/>
      <c r="C26" s="306"/>
      <c r="D26" s="197"/>
      <c r="E26" s="143" t="s">
        <v>314</v>
      </c>
      <c r="F26" s="197"/>
      <c r="G26" s="82">
        <v>4</v>
      </c>
      <c r="H26" s="83"/>
      <c r="I26" s="82"/>
      <c r="J26" s="83"/>
      <c r="K26" s="82">
        <v>1</v>
      </c>
      <c r="L26" s="83"/>
      <c r="M26" s="82">
        <v>1</v>
      </c>
      <c r="N26" s="83"/>
      <c r="O26" s="82">
        <v>1</v>
      </c>
      <c r="P26" s="83"/>
      <c r="Q26" s="82">
        <v>1</v>
      </c>
      <c r="R26" s="83"/>
      <c r="S26" s="226"/>
      <c r="T26" s="197"/>
    </row>
    <row r="27" spans="1:19" s="39" customFormat="1" ht="3" customHeight="1" thickBot="1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</row>
    <row r="28" spans="1:19" s="205" customFormat="1" ht="19.5" customHeight="1" thickBot="1">
      <c r="A28" s="7" t="s">
        <v>81</v>
      </c>
      <c r="C28" s="305" t="str">
        <f>G18</f>
        <v>171％</v>
      </c>
      <c r="E28" s="307" t="s">
        <v>169</v>
      </c>
      <c r="F28" s="39"/>
      <c r="G28" s="58" t="s">
        <v>90</v>
      </c>
      <c r="H28" s="32"/>
      <c r="I28" s="58" t="s">
        <v>91</v>
      </c>
      <c r="J28" s="32"/>
      <c r="K28" s="58" t="s">
        <v>92</v>
      </c>
      <c r="L28" s="32"/>
      <c r="M28" s="56" t="s">
        <v>270</v>
      </c>
      <c r="N28" s="32"/>
      <c r="O28" s="58" t="s">
        <v>675</v>
      </c>
      <c r="P28" s="32"/>
      <c r="Q28" s="58" t="s">
        <v>674</v>
      </c>
      <c r="R28" s="32"/>
      <c r="S28" s="81" t="s">
        <v>95</v>
      </c>
    </row>
    <row r="29" spans="1:19" s="205" customFormat="1" ht="19.5" customHeight="1" thickBot="1">
      <c r="A29" s="142" t="s">
        <v>16</v>
      </c>
      <c r="C29" s="306"/>
      <c r="E29" s="308"/>
      <c r="F29" s="39"/>
      <c r="G29" s="58" t="s">
        <v>280</v>
      </c>
      <c r="H29" s="32"/>
      <c r="I29" s="56" t="s">
        <v>269</v>
      </c>
      <c r="J29" s="32"/>
      <c r="K29" s="56" t="s">
        <v>124</v>
      </c>
      <c r="L29" s="32"/>
      <c r="M29" s="58" t="s">
        <v>93</v>
      </c>
      <c r="N29" s="32"/>
      <c r="O29" s="56" t="s">
        <v>271</v>
      </c>
      <c r="P29" s="32"/>
      <c r="Q29" s="58" t="s">
        <v>94</v>
      </c>
      <c r="R29" s="32"/>
      <c r="S29" s="81" t="s">
        <v>96</v>
      </c>
    </row>
    <row r="30" s="205" customFormat="1" ht="3" customHeight="1" thickBot="1"/>
    <row r="31" spans="1:19" s="205" customFormat="1" ht="19.5" customHeight="1" thickBot="1">
      <c r="A31" s="227" t="s">
        <v>449</v>
      </c>
      <c r="B31" s="228"/>
      <c r="C31" s="227" t="s">
        <v>82</v>
      </c>
      <c r="D31" s="228"/>
      <c r="E31" s="227" t="s">
        <v>83</v>
      </c>
      <c r="F31" s="228"/>
      <c r="G31" s="227" t="s">
        <v>296</v>
      </c>
      <c r="H31" s="228"/>
      <c r="I31" s="227" t="s">
        <v>84</v>
      </c>
      <c r="J31" s="228"/>
      <c r="K31" s="227" t="s">
        <v>85</v>
      </c>
      <c r="L31" s="228"/>
      <c r="M31" s="227" t="s">
        <v>86</v>
      </c>
      <c r="N31" s="228"/>
      <c r="O31" s="227" t="s">
        <v>87</v>
      </c>
      <c r="P31" s="228"/>
      <c r="Q31" s="227" t="s">
        <v>88</v>
      </c>
      <c r="R31" s="228"/>
      <c r="S31" s="229" t="s">
        <v>89</v>
      </c>
    </row>
    <row r="32" spans="1:19" s="205" customFormat="1" ht="19.5" customHeight="1" thickBot="1">
      <c r="A32" s="230" t="s">
        <v>450</v>
      </c>
      <c r="B32" s="231"/>
      <c r="C32" s="230"/>
      <c r="D32" s="231"/>
      <c r="E32" s="230" t="s">
        <v>448</v>
      </c>
      <c r="F32" s="231"/>
      <c r="G32" s="230"/>
      <c r="H32" s="231"/>
      <c r="I32" s="230"/>
      <c r="J32" s="231"/>
      <c r="K32" s="230" t="s">
        <v>433</v>
      </c>
      <c r="L32" s="231"/>
      <c r="M32" s="230" t="s">
        <v>277</v>
      </c>
      <c r="N32" s="231"/>
      <c r="O32" s="230" t="s">
        <v>277</v>
      </c>
      <c r="P32" s="231"/>
      <c r="Q32" s="230"/>
      <c r="R32" s="231"/>
      <c r="S32" s="232" t="s">
        <v>277</v>
      </c>
    </row>
    <row r="33" s="39" customFormat="1" ht="3" customHeight="1" thickBot="1"/>
    <row r="34" spans="1:21" s="39" customFormat="1" ht="15" customHeight="1" thickBot="1">
      <c r="A34" s="290" t="s">
        <v>103</v>
      </c>
      <c r="B34" s="291"/>
      <c r="C34" s="291"/>
      <c r="D34" s="291"/>
      <c r="E34" s="292"/>
      <c r="G34" s="84" t="s">
        <v>35</v>
      </c>
      <c r="I34" s="126" t="s">
        <v>23</v>
      </c>
      <c r="J34" s="221"/>
      <c r="K34" s="127" t="s">
        <v>47</v>
      </c>
      <c r="L34" s="109"/>
      <c r="M34" s="290" t="s">
        <v>118</v>
      </c>
      <c r="N34" s="291"/>
      <c r="O34" s="292"/>
      <c r="Q34" s="85" t="s">
        <v>40</v>
      </c>
      <c r="R34" s="206"/>
      <c r="S34" s="207"/>
      <c r="T34" s="205"/>
      <c r="U34" s="205"/>
    </row>
    <row r="35" spans="1:21" s="39" customFormat="1" ht="15" customHeight="1" thickBot="1">
      <c r="A35" s="284"/>
      <c r="B35" s="285"/>
      <c r="C35" s="285"/>
      <c r="D35" s="285"/>
      <c r="E35" s="286"/>
      <c r="G35" s="65" t="s">
        <v>239</v>
      </c>
      <c r="I35" s="216"/>
      <c r="J35" s="217"/>
      <c r="K35" s="220"/>
      <c r="L35" s="109"/>
      <c r="M35" s="287"/>
      <c r="N35" s="288"/>
      <c r="O35" s="289"/>
      <c r="P35" s="205"/>
      <c r="Q35" s="316"/>
      <c r="R35" s="317"/>
      <c r="S35" s="318"/>
      <c r="T35" s="205"/>
      <c r="U35" s="205"/>
    </row>
    <row r="36" spans="1:21" s="39" customFormat="1" ht="15" customHeight="1" thickBot="1">
      <c r="A36" s="284" t="s">
        <v>519</v>
      </c>
      <c r="B36" s="285"/>
      <c r="C36" s="285"/>
      <c r="D36" s="285"/>
      <c r="E36" s="286"/>
      <c r="F36" s="191"/>
      <c r="G36" s="66" t="s">
        <v>36</v>
      </c>
      <c r="H36" s="191"/>
      <c r="I36" s="218">
        <v>25</v>
      </c>
      <c r="J36" s="219"/>
      <c r="K36" s="218">
        <v>15</v>
      </c>
      <c r="L36" s="192"/>
      <c r="M36" s="293" t="s">
        <v>275</v>
      </c>
      <c r="N36" s="294"/>
      <c r="O36" s="295"/>
      <c r="P36" s="205"/>
      <c r="Q36" s="319"/>
      <c r="R36" s="320"/>
      <c r="S36" s="321"/>
      <c r="T36" s="205"/>
      <c r="U36" s="205"/>
    </row>
    <row r="37" spans="1:21" s="39" customFormat="1" ht="15" customHeight="1" thickBot="1">
      <c r="A37" s="284" t="s">
        <v>680</v>
      </c>
      <c r="B37" s="285"/>
      <c r="C37" s="285"/>
      <c r="D37" s="285"/>
      <c r="E37" s="286"/>
      <c r="G37" s="65" t="s">
        <v>37</v>
      </c>
      <c r="I37" s="216">
        <v>27</v>
      </c>
      <c r="J37" s="217"/>
      <c r="K37" s="216">
        <v>14</v>
      </c>
      <c r="L37" s="109"/>
      <c r="M37" s="293" t="s">
        <v>673</v>
      </c>
      <c r="N37" s="294"/>
      <c r="O37" s="295"/>
      <c r="P37" s="205"/>
      <c r="Q37" s="86" t="s">
        <v>41</v>
      </c>
      <c r="R37" s="312"/>
      <c r="S37" s="313"/>
      <c r="T37" s="205"/>
      <c r="U37" s="205"/>
    </row>
    <row r="38" spans="1:21" s="39" customFormat="1" ht="15" customHeight="1" thickBot="1">
      <c r="A38" s="284" t="s">
        <v>520</v>
      </c>
      <c r="B38" s="285"/>
      <c r="C38" s="285"/>
      <c r="D38" s="285"/>
      <c r="E38" s="286"/>
      <c r="G38" s="65" t="s">
        <v>38</v>
      </c>
      <c r="I38" s="216">
        <v>29</v>
      </c>
      <c r="J38" s="217"/>
      <c r="K38" s="216">
        <v>15</v>
      </c>
      <c r="L38" s="109"/>
      <c r="M38" s="287" t="s">
        <v>276</v>
      </c>
      <c r="N38" s="288"/>
      <c r="O38" s="289"/>
      <c r="P38" s="205"/>
      <c r="Q38" s="86" t="s">
        <v>42</v>
      </c>
      <c r="R38" s="312"/>
      <c r="S38" s="313"/>
      <c r="T38" s="205"/>
      <c r="U38" s="205"/>
    </row>
    <row r="39" spans="1:21" s="39" customFormat="1" ht="15" customHeight="1" thickBot="1">
      <c r="A39" s="284" t="s">
        <v>634</v>
      </c>
      <c r="B39" s="285"/>
      <c r="C39" s="285"/>
      <c r="D39" s="285"/>
      <c r="E39" s="286"/>
      <c r="G39" s="65" t="s">
        <v>39</v>
      </c>
      <c r="I39" s="216">
        <v>24</v>
      </c>
      <c r="J39" s="217"/>
      <c r="K39" s="216">
        <v>20</v>
      </c>
      <c r="L39" s="109"/>
      <c r="M39" s="287" t="s">
        <v>635</v>
      </c>
      <c r="N39" s="288"/>
      <c r="O39" s="289"/>
      <c r="P39" s="205"/>
      <c r="Q39" s="86" t="s">
        <v>43</v>
      </c>
      <c r="R39" s="312"/>
      <c r="S39" s="313"/>
      <c r="T39" s="205"/>
      <c r="U39" s="205"/>
    </row>
    <row r="40" spans="1:21" s="39" customFormat="1" ht="15" customHeight="1" thickBot="1">
      <c r="A40" s="284" t="s">
        <v>402</v>
      </c>
      <c r="B40" s="285"/>
      <c r="C40" s="285"/>
      <c r="D40" s="285"/>
      <c r="E40" s="286"/>
      <c r="G40" s="65" t="s">
        <v>79</v>
      </c>
      <c r="I40" s="216">
        <v>10</v>
      </c>
      <c r="J40" s="217"/>
      <c r="K40" s="216">
        <v>6</v>
      </c>
      <c r="L40" s="109"/>
      <c r="M40" s="293" t="s">
        <v>628</v>
      </c>
      <c r="N40" s="294"/>
      <c r="O40" s="295"/>
      <c r="P40" s="205"/>
      <c r="Q40" s="70" t="s">
        <v>44</v>
      </c>
      <c r="R40" s="312"/>
      <c r="S40" s="313"/>
      <c r="T40" s="205"/>
      <c r="U40" s="205"/>
    </row>
    <row r="41" spans="1:21" s="39" customFormat="1" ht="15" customHeight="1" thickBot="1">
      <c r="A41" s="284" t="s">
        <v>403</v>
      </c>
      <c r="B41" s="285"/>
      <c r="C41" s="285"/>
      <c r="D41" s="285"/>
      <c r="E41" s="286"/>
      <c r="G41" s="65" t="s">
        <v>79</v>
      </c>
      <c r="I41" s="216">
        <v>10</v>
      </c>
      <c r="J41" s="217"/>
      <c r="K41" s="220">
        <v>6</v>
      </c>
      <c r="L41" s="109"/>
      <c r="M41" s="287" t="s">
        <v>333</v>
      </c>
      <c r="N41" s="288"/>
      <c r="O41" s="289"/>
      <c r="P41" s="205"/>
      <c r="Q41" s="71" t="s">
        <v>45</v>
      </c>
      <c r="R41" s="312"/>
      <c r="S41" s="313"/>
      <c r="T41" s="205"/>
      <c r="U41" s="205"/>
    </row>
    <row r="42" spans="1:21" s="39" customFormat="1" ht="15" customHeight="1" thickBot="1">
      <c r="A42" s="284" t="s">
        <v>629</v>
      </c>
      <c r="B42" s="285"/>
      <c r="C42" s="285"/>
      <c r="D42" s="285"/>
      <c r="E42" s="286"/>
      <c r="G42" s="65" t="s">
        <v>79</v>
      </c>
      <c r="I42" s="216">
        <v>13</v>
      </c>
      <c r="J42" s="217"/>
      <c r="K42" s="220">
        <v>11</v>
      </c>
      <c r="L42" s="109"/>
      <c r="M42" s="287" t="s">
        <v>636</v>
      </c>
      <c r="N42" s="288"/>
      <c r="O42" s="289"/>
      <c r="P42" s="205"/>
      <c r="Q42" s="273"/>
      <c r="R42" s="274"/>
      <c r="S42" s="274"/>
      <c r="T42" s="205"/>
      <c r="U42" s="205"/>
    </row>
    <row r="43" spans="1:21" s="14" customFormat="1" ht="3" customHeight="1" thickBot="1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</row>
    <row r="44" spans="1:21" s="39" customFormat="1" ht="15" customHeight="1" thickBot="1">
      <c r="A44" s="314" t="s">
        <v>117</v>
      </c>
      <c r="B44" s="315"/>
      <c r="C44" s="315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9"/>
      <c r="Q44" s="290" t="s">
        <v>116</v>
      </c>
      <c r="R44" s="291"/>
      <c r="S44" s="292"/>
      <c r="T44" s="205"/>
      <c r="U44" s="205"/>
    </row>
    <row r="45" spans="1:21" s="39" customFormat="1" ht="15" customHeight="1">
      <c r="A45" s="210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309">
        <f>30570</f>
        <v>30570</v>
      </c>
      <c r="N45" s="310"/>
      <c r="O45" s="311"/>
      <c r="Q45" s="193"/>
      <c r="R45" s="51"/>
      <c r="S45" s="107"/>
      <c r="T45" s="205"/>
      <c r="U45" s="205"/>
    </row>
    <row r="46" spans="1:21" s="39" customFormat="1" ht="15" customHeight="1" thickBot="1">
      <c r="A46" s="211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1"/>
      <c r="N46" s="212"/>
      <c r="O46" s="162" t="s">
        <v>213</v>
      </c>
      <c r="Q46" s="105"/>
      <c r="R46" s="106"/>
      <c r="S46" s="60"/>
      <c r="T46" s="205"/>
      <c r="U46" s="205"/>
    </row>
    <row r="47" spans="1:21" s="39" customFormat="1" ht="3" customHeight="1" thickBot="1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</row>
    <row r="48" spans="1:21" s="39" customFormat="1" ht="15" customHeight="1" thickBot="1">
      <c r="A48" s="213" t="s">
        <v>175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59"/>
      <c r="N48" s="214"/>
      <c r="O48" s="68" t="s">
        <v>159</v>
      </c>
      <c r="P48" s="72"/>
      <c r="Q48" s="68" t="s">
        <v>160</v>
      </c>
      <c r="R48" s="72"/>
      <c r="S48" s="68" t="s">
        <v>161</v>
      </c>
      <c r="T48" s="205"/>
      <c r="U48" s="205"/>
    </row>
    <row r="49" spans="1:21" s="39" customFormat="1" ht="15" customHeight="1" thickBot="1">
      <c r="A49" s="193" t="s">
        <v>681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107"/>
      <c r="N49" s="214"/>
      <c r="O49" s="65">
        <v>0</v>
      </c>
      <c r="P49" s="87"/>
      <c r="Q49" s="65">
        <v>42</v>
      </c>
      <c r="R49" s="87"/>
      <c r="S49" s="65">
        <v>19</v>
      </c>
      <c r="T49" s="205"/>
      <c r="U49" s="205"/>
    </row>
    <row r="50" spans="1:21" s="39" customFormat="1" ht="15" customHeight="1" thickBot="1">
      <c r="A50" s="193" t="s">
        <v>321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107"/>
      <c r="N50" s="214"/>
      <c r="O50" s="67" t="s">
        <v>162</v>
      </c>
      <c r="P50" s="72"/>
      <c r="Q50" s="68" t="s">
        <v>163</v>
      </c>
      <c r="R50" s="72"/>
      <c r="S50" s="68" t="s">
        <v>164</v>
      </c>
      <c r="T50" s="205"/>
      <c r="U50" s="205"/>
    </row>
    <row r="51" spans="1:21" s="39" customFormat="1" ht="15" customHeight="1" thickBot="1">
      <c r="A51" s="105" t="s">
        <v>630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60"/>
      <c r="N51" s="214"/>
      <c r="O51" s="65">
        <v>29</v>
      </c>
      <c r="P51" s="215"/>
      <c r="Q51" s="65">
        <v>2</v>
      </c>
      <c r="R51" s="87"/>
      <c r="S51" s="65">
        <v>24</v>
      </c>
      <c r="T51" s="205"/>
      <c r="U51" s="205"/>
    </row>
  </sheetData>
  <sheetProtection/>
  <mergeCells count="42">
    <mergeCell ref="C12:K12"/>
    <mergeCell ref="I1:K1"/>
    <mergeCell ref="I3:K3"/>
    <mergeCell ref="A1:G1"/>
    <mergeCell ref="A3:G3"/>
    <mergeCell ref="M36:O36"/>
    <mergeCell ref="A34:E34"/>
    <mergeCell ref="E15:G15"/>
    <mergeCell ref="A15:C15"/>
    <mergeCell ref="C28:C29"/>
    <mergeCell ref="Q35:S35"/>
    <mergeCell ref="Q36:S36"/>
    <mergeCell ref="A41:E41"/>
    <mergeCell ref="M35:O35"/>
    <mergeCell ref="R37:S37"/>
    <mergeCell ref="R38:S38"/>
    <mergeCell ref="R39:S39"/>
    <mergeCell ref="R40:S40"/>
    <mergeCell ref="M45:O45"/>
    <mergeCell ref="A39:E39"/>
    <mergeCell ref="A40:E40"/>
    <mergeCell ref="Q44:S44"/>
    <mergeCell ref="A38:E38"/>
    <mergeCell ref="R41:S41"/>
    <mergeCell ref="M38:O38"/>
    <mergeCell ref="M39:O39"/>
    <mergeCell ref="M40:O40"/>
    <mergeCell ref="A44:C44"/>
    <mergeCell ref="E22:I22"/>
    <mergeCell ref="O22:S22"/>
    <mergeCell ref="A23:I23"/>
    <mergeCell ref="K23:S23"/>
    <mergeCell ref="C25:C26"/>
    <mergeCell ref="E28:E29"/>
    <mergeCell ref="A42:E42"/>
    <mergeCell ref="M42:O42"/>
    <mergeCell ref="M41:O41"/>
    <mergeCell ref="A36:E36"/>
    <mergeCell ref="A37:E37"/>
    <mergeCell ref="M34:O34"/>
    <mergeCell ref="M37:O37"/>
    <mergeCell ref="A35:E35"/>
  </mergeCells>
  <printOptions/>
  <pageMargins left="0.1968503937007874" right="0.1968503937007874" top="0.1968503937007874" bottom="0.1968503937007874" header="0.11811023622047245" footer="0.11811023622047245"/>
  <pageSetup horizontalDpi="300" verticalDpi="300" orientation="portrait" paperSize="13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SheetLayoutView="100" zoomScalePageLayoutView="0" workbookViewId="0" topLeftCell="A34">
      <selection activeCell="N15" sqref="N15"/>
    </sheetView>
  </sheetViews>
  <sheetFormatPr defaultColWidth="9.00390625" defaultRowHeight="13.5"/>
  <cols>
    <col min="1" max="1" width="3.625" style="54" customWidth="1"/>
    <col min="2" max="3" width="7.625" style="55" customWidth="1"/>
    <col min="4" max="12" width="7.625" style="54" customWidth="1"/>
    <col min="13" max="16384" width="9.00390625" style="55" customWidth="1"/>
  </cols>
  <sheetData>
    <row r="1" spans="1:12" s="39" customFormat="1" ht="13.5" customHeight="1" thickBot="1">
      <c r="A1" s="290" t="s">
        <v>101</v>
      </c>
      <c r="B1" s="291"/>
      <c r="C1" s="292"/>
      <c r="D1" s="49"/>
      <c r="E1" s="50"/>
      <c r="F1" s="50"/>
      <c r="G1" s="50"/>
      <c r="H1" s="50"/>
      <c r="I1" s="50"/>
      <c r="J1" s="50"/>
      <c r="K1" s="50"/>
      <c r="L1" s="50"/>
    </row>
    <row r="2" spans="1:12" s="39" customFormat="1" ht="3" customHeight="1" thickBot="1">
      <c r="A2" s="50"/>
      <c r="B2" s="51"/>
      <c r="C2" s="51"/>
      <c r="D2" s="50"/>
      <c r="E2" s="50"/>
      <c r="F2" s="50"/>
      <c r="G2" s="50"/>
      <c r="H2" s="50"/>
      <c r="I2" s="50"/>
      <c r="J2" s="50"/>
      <c r="K2" s="50"/>
      <c r="L2" s="50"/>
    </row>
    <row r="3" spans="1:12" s="39" customFormat="1" ht="13.5" customHeight="1" thickBot="1">
      <c r="A3" s="7"/>
      <c r="B3" s="8" t="s">
        <v>65</v>
      </c>
      <c r="C3" s="52"/>
      <c r="D3" s="8" t="s">
        <v>150</v>
      </c>
      <c r="E3" s="8" t="s">
        <v>66</v>
      </c>
      <c r="F3" s="9" t="s">
        <v>67</v>
      </c>
      <c r="G3" s="9" t="s">
        <v>68</v>
      </c>
      <c r="H3" s="9" t="s">
        <v>69</v>
      </c>
      <c r="I3" s="9" t="s">
        <v>70</v>
      </c>
      <c r="J3" s="9" t="s">
        <v>71</v>
      </c>
      <c r="K3" s="9" t="s">
        <v>69</v>
      </c>
      <c r="L3" s="10" t="s">
        <v>72</v>
      </c>
    </row>
    <row r="4" spans="1:12" s="39" customFormat="1" ht="13.5" customHeight="1" thickBot="1">
      <c r="A4" s="31" t="s">
        <v>151</v>
      </c>
      <c r="B4" s="288" t="s">
        <v>100</v>
      </c>
      <c r="C4" s="365"/>
      <c r="D4" s="33" t="s">
        <v>152</v>
      </c>
      <c r="E4" s="33" t="s">
        <v>73</v>
      </c>
      <c r="F4" s="34" t="s">
        <v>14</v>
      </c>
      <c r="G4" s="34">
        <v>0</v>
      </c>
      <c r="H4" s="35" t="str">
        <f>(キャラクターシート!$G$16)*100&amp;"％"</f>
        <v>241％</v>
      </c>
      <c r="I4" s="34" t="s">
        <v>19</v>
      </c>
      <c r="J4" s="34">
        <v>0</v>
      </c>
      <c r="K4" s="36">
        <f>キャラクターシート!$K$15+J4</f>
        <v>152</v>
      </c>
      <c r="L4" s="37" t="s">
        <v>74</v>
      </c>
    </row>
    <row r="5" spans="1:12" s="39" customFormat="1" ht="13.5" customHeight="1" thickBot="1">
      <c r="A5" s="146"/>
      <c r="B5" s="297" t="s">
        <v>75</v>
      </c>
      <c r="C5" s="297"/>
      <c r="D5" s="147" t="s">
        <v>150</v>
      </c>
      <c r="E5" s="147" t="s">
        <v>66</v>
      </c>
      <c r="F5" s="148" t="s">
        <v>67</v>
      </c>
      <c r="G5" s="148" t="s">
        <v>68</v>
      </c>
      <c r="H5" s="148" t="s">
        <v>69</v>
      </c>
      <c r="I5" s="148" t="s">
        <v>70</v>
      </c>
      <c r="J5" s="148" t="s">
        <v>71</v>
      </c>
      <c r="K5" s="148" t="s">
        <v>69</v>
      </c>
      <c r="L5" s="149" t="s">
        <v>72</v>
      </c>
    </row>
    <row r="6" spans="1:12" s="39" customFormat="1" ht="13.5" customHeight="1">
      <c r="A6" s="38" t="s">
        <v>98</v>
      </c>
      <c r="B6" s="363"/>
      <c r="C6" s="364"/>
      <c r="D6" s="33"/>
      <c r="E6" s="33"/>
      <c r="F6" s="36"/>
      <c r="G6" s="36"/>
      <c r="H6" s="36" t="s">
        <v>153</v>
      </c>
      <c r="I6" s="36"/>
      <c r="J6" s="36"/>
      <c r="K6" s="36"/>
      <c r="L6" s="37"/>
    </row>
    <row r="7" spans="1:12" s="39" customFormat="1" ht="13.5" customHeight="1" thickBot="1">
      <c r="A7" s="340" t="s">
        <v>154</v>
      </c>
      <c r="B7" s="341"/>
      <c r="C7" s="337"/>
      <c r="D7" s="338"/>
      <c r="E7" s="338"/>
      <c r="F7" s="338"/>
      <c r="G7" s="338"/>
      <c r="H7" s="338"/>
      <c r="I7" s="338"/>
      <c r="J7" s="338"/>
      <c r="K7" s="338"/>
      <c r="L7" s="339"/>
    </row>
    <row r="8" spans="1:12" s="39" customFormat="1" ht="13.5" customHeight="1" thickBot="1">
      <c r="A8" s="31" t="s">
        <v>151</v>
      </c>
      <c r="B8" s="288" t="s">
        <v>123</v>
      </c>
      <c r="C8" s="365"/>
      <c r="D8" s="33" t="s">
        <v>152</v>
      </c>
      <c r="E8" s="33" t="s">
        <v>73</v>
      </c>
      <c r="F8" s="36" t="s">
        <v>14</v>
      </c>
      <c r="G8" s="36">
        <f>40*3+5*3</f>
        <v>135</v>
      </c>
      <c r="H8" s="33" t="str">
        <f>(キャラクターシート!$G$16+G8%)*100&amp;"％"</f>
        <v>376％</v>
      </c>
      <c r="I8" s="34" t="s">
        <v>19</v>
      </c>
      <c r="J8" s="36">
        <f>40+66+19+100+10*3+20</f>
        <v>275</v>
      </c>
      <c r="K8" s="36">
        <f>キャラクターシート!$K$15+J8</f>
        <v>427</v>
      </c>
      <c r="L8" s="37" t="s">
        <v>74</v>
      </c>
    </row>
    <row r="9" spans="1:12" s="39" customFormat="1" ht="13.5" customHeight="1" thickBot="1">
      <c r="A9" s="146"/>
      <c r="B9" s="297" t="s">
        <v>75</v>
      </c>
      <c r="C9" s="297"/>
      <c r="D9" s="147" t="s">
        <v>150</v>
      </c>
      <c r="E9" s="147" t="s">
        <v>66</v>
      </c>
      <c r="F9" s="147" t="s">
        <v>67</v>
      </c>
      <c r="G9" s="147" t="s">
        <v>68</v>
      </c>
      <c r="H9" s="147" t="s">
        <v>69</v>
      </c>
      <c r="I9" s="147" t="s">
        <v>70</v>
      </c>
      <c r="J9" s="147" t="s">
        <v>71</v>
      </c>
      <c r="K9" s="147" t="s">
        <v>69</v>
      </c>
      <c r="L9" s="149" t="s">
        <v>72</v>
      </c>
    </row>
    <row r="10" spans="1:12" s="39" customFormat="1" ht="13.5" customHeight="1">
      <c r="A10" s="31" t="s">
        <v>151</v>
      </c>
      <c r="B10" s="358" t="s">
        <v>334</v>
      </c>
      <c r="C10" s="359"/>
      <c r="D10" s="40" t="s">
        <v>152</v>
      </c>
      <c r="E10" s="40" t="s">
        <v>73</v>
      </c>
      <c r="F10" s="41" t="s">
        <v>14</v>
      </c>
      <c r="G10" s="36">
        <f>G8</f>
        <v>135</v>
      </c>
      <c r="H10" s="40" t="str">
        <f>(キャラクターシート!$G$16+G10%)*100&amp;"％"</f>
        <v>376％</v>
      </c>
      <c r="I10" s="34" t="s">
        <v>19</v>
      </c>
      <c r="J10" s="36">
        <f>J8</f>
        <v>275</v>
      </c>
      <c r="K10" s="36">
        <f>K8</f>
        <v>427</v>
      </c>
      <c r="L10" s="42" t="s">
        <v>641</v>
      </c>
    </row>
    <row r="11" spans="1:12" s="39" customFormat="1" ht="13.5" customHeight="1" thickBot="1">
      <c r="A11" s="340" t="s">
        <v>154</v>
      </c>
      <c r="B11" s="341"/>
      <c r="C11" s="337"/>
      <c r="D11" s="338"/>
      <c r="E11" s="338"/>
      <c r="F11" s="338"/>
      <c r="G11" s="338"/>
      <c r="H11" s="338"/>
      <c r="I11" s="338"/>
      <c r="J11" s="338"/>
      <c r="K11" s="338"/>
      <c r="L11" s="339"/>
    </row>
    <row r="12" spans="1:12" s="39" customFormat="1" ht="13.5" customHeight="1" thickBot="1">
      <c r="A12" s="38" t="s">
        <v>98</v>
      </c>
      <c r="B12" s="288"/>
      <c r="C12" s="365"/>
      <c r="D12" s="43"/>
      <c r="E12" s="43"/>
      <c r="F12" s="44"/>
      <c r="G12" s="44"/>
      <c r="H12" s="35" t="s">
        <v>153</v>
      </c>
      <c r="I12" s="44"/>
      <c r="J12" s="44"/>
      <c r="K12" s="44"/>
      <c r="L12" s="45"/>
    </row>
    <row r="13" spans="1:12" s="39" customFormat="1" ht="13.5" customHeight="1" thickBot="1">
      <c r="A13" s="146"/>
      <c r="B13" s="297" t="s">
        <v>75</v>
      </c>
      <c r="C13" s="297"/>
      <c r="D13" s="147" t="s">
        <v>150</v>
      </c>
      <c r="E13" s="147" t="s">
        <v>66</v>
      </c>
      <c r="F13" s="148" t="s">
        <v>67</v>
      </c>
      <c r="G13" s="148" t="s">
        <v>68</v>
      </c>
      <c r="H13" s="148" t="s">
        <v>69</v>
      </c>
      <c r="I13" s="148" t="s">
        <v>70</v>
      </c>
      <c r="J13" s="148" t="s">
        <v>71</v>
      </c>
      <c r="K13" s="148" t="s">
        <v>69</v>
      </c>
      <c r="L13" s="149" t="s">
        <v>72</v>
      </c>
    </row>
    <row r="14" spans="1:12" s="39" customFormat="1" ht="13.5" customHeight="1">
      <c r="A14" s="38" t="s">
        <v>98</v>
      </c>
      <c r="B14" s="358"/>
      <c r="C14" s="359"/>
      <c r="D14" s="33"/>
      <c r="E14" s="33"/>
      <c r="F14" s="36"/>
      <c r="G14" s="36"/>
      <c r="H14" s="36" t="s">
        <v>153</v>
      </c>
      <c r="I14" s="36"/>
      <c r="J14" s="36"/>
      <c r="K14" s="36"/>
      <c r="L14" s="37"/>
    </row>
    <row r="15" spans="1:12" s="39" customFormat="1" ht="13.5" customHeight="1" thickBot="1">
      <c r="A15" s="340" t="s">
        <v>521</v>
      </c>
      <c r="B15" s="341"/>
      <c r="C15" s="337"/>
      <c r="D15" s="338"/>
      <c r="E15" s="338"/>
      <c r="F15" s="338"/>
      <c r="G15" s="338"/>
      <c r="H15" s="338"/>
      <c r="I15" s="338"/>
      <c r="J15" s="338"/>
      <c r="K15" s="338"/>
      <c r="L15" s="339"/>
    </row>
    <row r="16" spans="1:12" s="39" customFormat="1" ht="4.5" customHeight="1" thickBot="1">
      <c r="A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s="39" customFormat="1" ht="13.5" customHeight="1" thickBot="1">
      <c r="A17" s="290" t="s">
        <v>522</v>
      </c>
      <c r="B17" s="291"/>
      <c r="C17" s="292"/>
      <c r="D17" s="53"/>
      <c r="E17" s="53"/>
      <c r="F17" s="53"/>
      <c r="G17" s="53"/>
      <c r="H17" s="53"/>
      <c r="I17" s="53"/>
      <c r="J17" s="53"/>
      <c r="K17" s="53"/>
      <c r="L17" s="53"/>
    </row>
    <row r="18" spans="1:12" s="39" customFormat="1" ht="3" customHeight="1" thickBot="1">
      <c r="A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s="39" customFormat="1" ht="13.5" customHeight="1" thickBot="1">
      <c r="A19" s="7"/>
      <c r="B19" s="8" t="s">
        <v>65</v>
      </c>
      <c r="C19" s="52"/>
      <c r="D19" s="8" t="s">
        <v>523</v>
      </c>
      <c r="E19" s="8" t="s">
        <v>66</v>
      </c>
      <c r="F19" s="9" t="s">
        <v>67</v>
      </c>
      <c r="G19" s="9" t="s">
        <v>68</v>
      </c>
      <c r="H19" s="9" t="s">
        <v>69</v>
      </c>
      <c r="I19" s="9" t="s">
        <v>70</v>
      </c>
      <c r="J19" s="9" t="s">
        <v>71</v>
      </c>
      <c r="K19" s="9" t="s">
        <v>69</v>
      </c>
      <c r="L19" s="10" t="s">
        <v>72</v>
      </c>
    </row>
    <row r="20" spans="1:12" s="39" customFormat="1" ht="13.5" customHeight="1">
      <c r="A20" s="38" t="s">
        <v>645</v>
      </c>
      <c r="B20" s="358" t="s">
        <v>295</v>
      </c>
      <c r="C20" s="359"/>
      <c r="D20" s="33" t="s">
        <v>155</v>
      </c>
      <c r="E20" s="33"/>
      <c r="F20" s="36"/>
      <c r="G20" s="36"/>
      <c r="H20" s="46">
        <v>0.6</v>
      </c>
      <c r="I20" s="36"/>
      <c r="J20" s="36">
        <f>J8</f>
        <v>275</v>
      </c>
      <c r="K20" s="36"/>
      <c r="L20" s="37"/>
    </row>
    <row r="21" spans="1:12" s="39" customFormat="1" ht="13.5" customHeight="1" thickBot="1">
      <c r="A21" s="340" t="s">
        <v>154</v>
      </c>
      <c r="B21" s="341"/>
      <c r="C21" s="337" t="s">
        <v>102</v>
      </c>
      <c r="D21" s="338"/>
      <c r="E21" s="338"/>
      <c r="F21" s="338"/>
      <c r="G21" s="338"/>
      <c r="H21" s="338"/>
      <c r="I21" s="338"/>
      <c r="J21" s="338"/>
      <c r="K21" s="338"/>
      <c r="L21" s="339"/>
    </row>
    <row r="22" spans="1:12" s="39" customFormat="1" ht="13.5" customHeight="1">
      <c r="A22" s="38" t="s">
        <v>645</v>
      </c>
      <c r="B22" s="358" t="s">
        <v>121</v>
      </c>
      <c r="C22" s="359"/>
      <c r="D22" s="33" t="s">
        <v>155</v>
      </c>
      <c r="E22" s="33"/>
      <c r="F22" s="36"/>
      <c r="G22" s="36"/>
      <c r="H22" s="46">
        <v>0.6</v>
      </c>
      <c r="I22" s="36"/>
      <c r="J22" s="36">
        <f>K4</f>
        <v>152</v>
      </c>
      <c r="K22" s="36"/>
      <c r="L22" s="37"/>
    </row>
    <row r="23" spans="1:12" s="39" customFormat="1" ht="13.5" customHeight="1" thickBot="1">
      <c r="A23" s="340" t="s">
        <v>416</v>
      </c>
      <c r="B23" s="341"/>
      <c r="C23" s="337" t="s">
        <v>440</v>
      </c>
      <c r="D23" s="338"/>
      <c r="E23" s="338"/>
      <c r="F23" s="338"/>
      <c r="G23" s="338"/>
      <c r="H23" s="338"/>
      <c r="I23" s="338"/>
      <c r="J23" s="338"/>
      <c r="K23" s="338"/>
      <c r="L23" s="339"/>
    </row>
    <row r="24" spans="1:12" s="39" customFormat="1" ht="13.5" customHeight="1">
      <c r="A24" s="38" t="s">
        <v>646</v>
      </c>
      <c r="B24" s="358" t="s">
        <v>436</v>
      </c>
      <c r="C24" s="359"/>
      <c r="D24" s="33"/>
      <c r="E24" s="33"/>
      <c r="F24" s="36"/>
      <c r="G24" s="36">
        <v>0</v>
      </c>
      <c r="H24" s="36" t="str">
        <f>H4</f>
        <v>241％</v>
      </c>
      <c r="I24" s="36"/>
      <c r="J24" s="36"/>
      <c r="K24" s="36"/>
      <c r="L24" s="37"/>
    </row>
    <row r="25" spans="1:12" s="39" customFormat="1" ht="13.5" customHeight="1" thickBot="1">
      <c r="A25" s="340" t="s">
        <v>416</v>
      </c>
      <c r="B25" s="341"/>
      <c r="C25" s="337"/>
      <c r="D25" s="338"/>
      <c r="E25" s="338"/>
      <c r="F25" s="338"/>
      <c r="G25" s="338"/>
      <c r="H25" s="338"/>
      <c r="I25" s="338"/>
      <c r="J25" s="338"/>
      <c r="K25" s="338"/>
      <c r="L25" s="339"/>
    </row>
    <row r="26" spans="1:12" s="39" customFormat="1" ht="13.5" customHeight="1">
      <c r="A26" s="38" t="s">
        <v>645</v>
      </c>
      <c r="B26" s="358" t="s">
        <v>330</v>
      </c>
      <c r="C26" s="359"/>
      <c r="D26" s="33" t="s">
        <v>419</v>
      </c>
      <c r="E26" s="33"/>
      <c r="F26" s="36"/>
      <c r="G26" s="36">
        <v>0</v>
      </c>
      <c r="H26" s="36" t="str">
        <f>H4</f>
        <v>241％</v>
      </c>
      <c r="I26" s="36" t="s">
        <v>19</v>
      </c>
      <c r="J26" s="36">
        <v>50</v>
      </c>
      <c r="K26" s="36">
        <f>K$4+J26</f>
        <v>202</v>
      </c>
      <c r="L26" s="37"/>
    </row>
    <row r="27" spans="1:12" s="39" customFormat="1" ht="13.5" customHeight="1" thickBot="1">
      <c r="A27" s="340" t="s">
        <v>416</v>
      </c>
      <c r="B27" s="341"/>
      <c r="C27" s="337" t="s">
        <v>324</v>
      </c>
      <c r="D27" s="338"/>
      <c r="E27" s="338"/>
      <c r="F27" s="338"/>
      <c r="G27" s="338"/>
      <c r="H27" s="338"/>
      <c r="I27" s="338"/>
      <c r="J27" s="338"/>
      <c r="K27" s="338"/>
      <c r="L27" s="339"/>
    </row>
    <row r="28" spans="1:12" s="39" customFormat="1" ht="13.5" customHeight="1">
      <c r="A28" s="38" t="s">
        <v>645</v>
      </c>
      <c r="B28" s="358" t="s">
        <v>683</v>
      </c>
      <c r="C28" s="359"/>
      <c r="D28" s="33" t="s">
        <v>567</v>
      </c>
      <c r="E28" s="33" t="s">
        <v>568</v>
      </c>
      <c r="F28" s="36"/>
      <c r="G28" s="36">
        <v>0</v>
      </c>
      <c r="H28" s="36" t="str">
        <f>H8</f>
        <v>376％</v>
      </c>
      <c r="I28" s="36" t="s">
        <v>193</v>
      </c>
      <c r="J28" s="36">
        <v>25</v>
      </c>
      <c r="K28" s="36">
        <f>K8+J28</f>
        <v>452</v>
      </c>
      <c r="L28" s="37" t="s">
        <v>84</v>
      </c>
    </row>
    <row r="29" spans="1:12" s="39" customFormat="1" ht="13.5" customHeight="1" thickBot="1">
      <c r="A29" s="340" t="s">
        <v>154</v>
      </c>
      <c r="B29" s="341"/>
      <c r="C29" s="337"/>
      <c r="D29" s="338"/>
      <c r="E29" s="338"/>
      <c r="F29" s="338"/>
      <c r="G29" s="338"/>
      <c r="H29" s="338"/>
      <c r="I29" s="338"/>
      <c r="J29" s="338"/>
      <c r="K29" s="338"/>
      <c r="L29" s="339"/>
    </row>
    <row r="30" spans="1:12" s="39" customFormat="1" ht="13.5" customHeight="1">
      <c r="A30" s="38" t="s">
        <v>648</v>
      </c>
      <c r="B30" s="358" t="s">
        <v>647</v>
      </c>
      <c r="C30" s="359"/>
      <c r="D30" s="33"/>
      <c r="E30" s="33" t="s">
        <v>73</v>
      </c>
      <c r="F30" s="36"/>
      <c r="G30" s="36"/>
      <c r="H30" s="36" t="s">
        <v>153</v>
      </c>
      <c r="I30" s="36" t="s">
        <v>193</v>
      </c>
      <c r="J30" s="36">
        <v>50</v>
      </c>
      <c r="K30" s="36">
        <f>K8+J30</f>
        <v>477</v>
      </c>
      <c r="L30" s="37" t="s">
        <v>74</v>
      </c>
    </row>
    <row r="31" spans="1:12" s="39" customFormat="1" ht="13.5" customHeight="1" thickBot="1">
      <c r="A31" s="340" t="s">
        <v>435</v>
      </c>
      <c r="B31" s="341"/>
      <c r="C31" s="337" t="s">
        <v>649</v>
      </c>
      <c r="D31" s="338"/>
      <c r="E31" s="338"/>
      <c r="F31" s="338"/>
      <c r="G31" s="338"/>
      <c r="H31" s="338"/>
      <c r="I31" s="338"/>
      <c r="J31" s="338"/>
      <c r="K31" s="338"/>
      <c r="L31" s="339"/>
    </row>
    <row r="32" spans="1:12" s="39" customFormat="1" ht="13.5" customHeight="1">
      <c r="A32" s="38" t="s">
        <v>651</v>
      </c>
      <c r="B32" s="358" t="s">
        <v>650</v>
      </c>
      <c r="C32" s="359"/>
      <c r="D32" s="33" t="s">
        <v>652</v>
      </c>
      <c r="E32" s="33" t="s">
        <v>513</v>
      </c>
      <c r="F32" s="46">
        <v>0.5</v>
      </c>
      <c r="G32" s="36"/>
      <c r="H32" s="36" t="s">
        <v>434</v>
      </c>
      <c r="I32" s="36" t="s">
        <v>19</v>
      </c>
      <c r="J32" s="36">
        <f>J8+20</f>
        <v>295</v>
      </c>
      <c r="K32" s="36">
        <f>K4+J32</f>
        <v>447</v>
      </c>
      <c r="L32" s="37" t="s">
        <v>74</v>
      </c>
    </row>
    <row r="33" spans="1:12" s="39" customFormat="1" ht="13.5" customHeight="1" thickBot="1">
      <c r="A33" s="340" t="s">
        <v>416</v>
      </c>
      <c r="B33" s="341"/>
      <c r="C33" s="337" t="s">
        <v>653</v>
      </c>
      <c r="D33" s="338"/>
      <c r="E33" s="338"/>
      <c r="F33" s="338"/>
      <c r="G33" s="338"/>
      <c r="H33" s="338"/>
      <c r="I33" s="338"/>
      <c r="J33" s="338"/>
      <c r="K33" s="338"/>
      <c r="L33" s="339"/>
    </row>
    <row r="34" spans="1:12" s="39" customFormat="1" ht="13.5" customHeight="1">
      <c r="A34" s="38" t="s">
        <v>98</v>
      </c>
      <c r="B34" s="358"/>
      <c r="C34" s="359"/>
      <c r="D34" s="33"/>
      <c r="E34" s="33"/>
      <c r="F34" s="36"/>
      <c r="G34" s="36"/>
      <c r="H34" s="36" t="s">
        <v>417</v>
      </c>
      <c r="I34" s="36"/>
      <c r="J34" s="36"/>
      <c r="K34" s="36"/>
      <c r="L34" s="37"/>
    </row>
    <row r="35" spans="1:12" s="39" customFormat="1" ht="13.5" customHeight="1" thickBot="1">
      <c r="A35" s="340" t="s">
        <v>154</v>
      </c>
      <c r="B35" s="341"/>
      <c r="C35" s="337"/>
      <c r="D35" s="338"/>
      <c r="E35" s="338"/>
      <c r="F35" s="338"/>
      <c r="G35" s="338"/>
      <c r="H35" s="338"/>
      <c r="I35" s="338"/>
      <c r="J35" s="338"/>
      <c r="K35" s="338"/>
      <c r="L35" s="339"/>
    </row>
    <row r="36" spans="1:12" s="39" customFormat="1" ht="3" customHeight="1" thickBot="1">
      <c r="A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s="39" customFormat="1" ht="13.5" customHeight="1" thickBot="1">
      <c r="A37" s="290" t="s">
        <v>639</v>
      </c>
      <c r="B37" s="291"/>
      <c r="C37" s="292"/>
      <c r="D37" s="53"/>
      <c r="E37" s="53"/>
      <c r="F37" s="53"/>
      <c r="G37" s="53"/>
      <c r="H37" s="53"/>
      <c r="I37" s="53"/>
      <c r="J37" s="53"/>
      <c r="K37" s="53"/>
      <c r="L37" s="53"/>
    </row>
    <row r="38" spans="1:12" s="39" customFormat="1" ht="3" customHeight="1" thickBot="1">
      <c r="A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s="39" customFormat="1" ht="13.5" customHeight="1">
      <c r="A39" s="241" t="s">
        <v>634</v>
      </c>
      <c r="B39" s="242" t="s">
        <v>65</v>
      </c>
      <c r="C39" s="243"/>
      <c r="D39" s="244"/>
      <c r="E39" s="245"/>
      <c r="F39" s="246"/>
      <c r="G39" s="241"/>
      <c r="H39" s="242" t="s">
        <v>65</v>
      </c>
      <c r="I39" s="246">
        <v>24</v>
      </c>
      <c r="J39" s="244"/>
      <c r="K39" s="245">
        <v>20</v>
      </c>
      <c r="L39" s="246"/>
    </row>
    <row r="40" spans="1:12" s="39" customFormat="1" ht="18" customHeight="1">
      <c r="A40" s="47" t="s">
        <v>99</v>
      </c>
      <c r="B40" s="348" t="s">
        <v>444</v>
      </c>
      <c r="C40" s="348"/>
      <c r="D40" s="360" t="s">
        <v>415</v>
      </c>
      <c r="E40" s="361"/>
      <c r="F40" s="362"/>
      <c r="G40" s="47" t="s">
        <v>156</v>
      </c>
      <c r="H40" s="348" t="s">
        <v>122</v>
      </c>
      <c r="I40" s="349"/>
      <c r="J40" s="345" t="s">
        <v>332</v>
      </c>
      <c r="K40" s="346"/>
      <c r="L40" s="347"/>
    </row>
    <row r="41" spans="1:12" s="39" customFormat="1" ht="18" customHeight="1">
      <c r="A41" s="47" t="s">
        <v>151</v>
      </c>
      <c r="B41" s="348" t="s">
        <v>443</v>
      </c>
      <c r="C41" s="349"/>
      <c r="D41" s="345" t="s">
        <v>438</v>
      </c>
      <c r="E41" s="346"/>
      <c r="F41" s="347"/>
      <c r="G41" s="47" t="s">
        <v>281</v>
      </c>
      <c r="H41" s="348" t="s">
        <v>125</v>
      </c>
      <c r="I41" s="349"/>
      <c r="J41" s="345" t="s">
        <v>188</v>
      </c>
      <c r="K41" s="346"/>
      <c r="L41" s="347"/>
    </row>
    <row r="42" spans="1:12" s="39" customFormat="1" ht="18" customHeight="1">
      <c r="A42" s="47" t="s">
        <v>99</v>
      </c>
      <c r="B42" s="348" t="s">
        <v>322</v>
      </c>
      <c r="C42" s="349"/>
      <c r="D42" s="345" t="s">
        <v>331</v>
      </c>
      <c r="E42" s="346"/>
      <c r="F42" s="347"/>
      <c r="G42" s="47" t="s">
        <v>441</v>
      </c>
      <c r="H42" s="348" t="s">
        <v>445</v>
      </c>
      <c r="I42" s="349"/>
      <c r="J42" s="345" t="s">
        <v>216</v>
      </c>
      <c r="K42" s="346"/>
      <c r="L42" s="347"/>
    </row>
    <row r="43" spans="1:12" s="39" customFormat="1" ht="18" customHeight="1">
      <c r="A43" s="47" t="s">
        <v>99</v>
      </c>
      <c r="B43" s="348" t="s">
        <v>447</v>
      </c>
      <c r="C43" s="349"/>
      <c r="D43" s="345" t="s">
        <v>613</v>
      </c>
      <c r="E43" s="346"/>
      <c r="F43" s="347"/>
      <c r="G43" s="47" t="s">
        <v>281</v>
      </c>
      <c r="H43" s="348" t="s">
        <v>679</v>
      </c>
      <c r="I43" s="349"/>
      <c r="J43" s="345" t="s">
        <v>279</v>
      </c>
      <c r="K43" s="346"/>
      <c r="L43" s="347"/>
    </row>
    <row r="44" spans="1:12" s="39" customFormat="1" ht="18" customHeight="1">
      <c r="A44" s="47" t="s">
        <v>151</v>
      </c>
      <c r="B44" s="348" t="s">
        <v>643</v>
      </c>
      <c r="C44" s="349"/>
      <c r="D44" s="369" t="s">
        <v>642</v>
      </c>
      <c r="E44" s="370"/>
      <c r="F44" s="371"/>
      <c r="G44" s="47" t="s">
        <v>441</v>
      </c>
      <c r="H44" s="348" t="s">
        <v>442</v>
      </c>
      <c r="I44" s="349"/>
      <c r="J44" s="366" t="s">
        <v>446</v>
      </c>
      <c r="K44" s="367"/>
      <c r="L44" s="368"/>
    </row>
    <row r="45" spans="1:12" s="39" customFormat="1" ht="18" customHeight="1">
      <c r="A45" s="47" t="s">
        <v>99</v>
      </c>
      <c r="B45" s="348" t="s">
        <v>534</v>
      </c>
      <c r="C45" s="349"/>
      <c r="D45" s="345" t="s">
        <v>540</v>
      </c>
      <c r="E45" s="346"/>
      <c r="F45" s="347"/>
      <c r="G45" s="47" t="s">
        <v>151</v>
      </c>
      <c r="H45" s="348" t="s">
        <v>126</v>
      </c>
      <c r="I45" s="349"/>
      <c r="J45" s="369" t="s">
        <v>533</v>
      </c>
      <c r="K45" s="370"/>
      <c r="L45" s="371"/>
    </row>
    <row r="46" spans="1:12" ht="18" customHeight="1">
      <c r="A46" s="47" t="s">
        <v>99</v>
      </c>
      <c r="B46" s="348" t="s">
        <v>535</v>
      </c>
      <c r="C46" s="349"/>
      <c r="D46" s="345" t="s">
        <v>611</v>
      </c>
      <c r="E46" s="346"/>
      <c r="F46" s="347"/>
      <c r="G46" s="47" t="s">
        <v>151</v>
      </c>
      <c r="H46" s="348" t="s">
        <v>637</v>
      </c>
      <c r="I46" s="349"/>
      <c r="J46" s="369" t="s">
        <v>541</v>
      </c>
      <c r="K46" s="370"/>
      <c r="L46" s="371"/>
    </row>
    <row r="47" spans="1:12" ht="18" customHeight="1">
      <c r="A47" s="47" t="s">
        <v>99</v>
      </c>
      <c r="B47" s="348" t="s">
        <v>537</v>
      </c>
      <c r="C47" s="349"/>
      <c r="D47" s="345" t="s">
        <v>542</v>
      </c>
      <c r="E47" s="346"/>
      <c r="F47" s="347"/>
      <c r="G47" s="47" t="s">
        <v>654</v>
      </c>
      <c r="H47" s="348" t="s">
        <v>678</v>
      </c>
      <c r="I47" s="349"/>
      <c r="J47" s="342" t="s">
        <v>655</v>
      </c>
      <c r="K47" s="343"/>
      <c r="L47" s="344"/>
    </row>
    <row r="48" spans="1:12" ht="18" customHeight="1">
      <c r="A48" s="47" t="s">
        <v>99</v>
      </c>
      <c r="B48" s="348" t="s">
        <v>538</v>
      </c>
      <c r="C48" s="349"/>
      <c r="D48" s="345" t="s">
        <v>610</v>
      </c>
      <c r="E48" s="346"/>
      <c r="F48" s="347"/>
      <c r="G48" s="47" t="s">
        <v>99</v>
      </c>
      <c r="H48" s="348" t="s">
        <v>536</v>
      </c>
      <c r="I48" s="349"/>
      <c r="J48" s="345" t="s">
        <v>612</v>
      </c>
      <c r="K48" s="346"/>
      <c r="L48" s="347"/>
    </row>
    <row r="49" spans="1:12" ht="18" customHeight="1">
      <c r="A49" s="47" t="s">
        <v>99</v>
      </c>
      <c r="B49" s="348" t="s">
        <v>559</v>
      </c>
      <c r="C49" s="349"/>
      <c r="D49" s="345" t="s">
        <v>560</v>
      </c>
      <c r="E49" s="346"/>
      <c r="F49" s="347"/>
      <c r="G49" s="47" t="s">
        <v>99</v>
      </c>
      <c r="H49" s="348" t="s">
        <v>539</v>
      </c>
      <c r="I49" s="349"/>
      <c r="J49" s="360" t="s">
        <v>578</v>
      </c>
      <c r="K49" s="361"/>
      <c r="L49" s="362"/>
    </row>
    <row r="50" spans="1:12" ht="18" customHeight="1">
      <c r="A50" s="47" t="s">
        <v>99</v>
      </c>
      <c r="B50" s="348"/>
      <c r="C50" s="348"/>
      <c r="D50" s="345"/>
      <c r="E50" s="346"/>
      <c r="F50" s="347"/>
      <c r="G50" s="47" t="s">
        <v>99</v>
      </c>
      <c r="H50" s="348" t="s">
        <v>684</v>
      </c>
      <c r="I50" s="349"/>
      <c r="J50" s="360"/>
      <c r="K50" s="361"/>
      <c r="L50" s="362"/>
    </row>
    <row r="51" spans="1:12" ht="18" customHeight="1">
      <c r="A51" s="47" t="s">
        <v>99</v>
      </c>
      <c r="B51" s="348"/>
      <c r="C51" s="349"/>
      <c r="D51" s="345"/>
      <c r="E51" s="346"/>
      <c r="F51" s="347"/>
      <c r="G51" s="47" t="s">
        <v>99</v>
      </c>
      <c r="H51" s="348"/>
      <c r="I51" s="349"/>
      <c r="J51" s="342"/>
      <c r="K51" s="346"/>
      <c r="L51" s="347"/>
    </row>
    <row r="52" spans="1:12" ht="18" customHeight="1" thickBot="1">
      <c r="A52" s="48" t="s">
        <v>99</v>
      </c>
      <c r="B52" s="350"/>
      <c r="C52" s="350"/>
      <c r="D52" s="351"/>
      <c r="E52" s="352"/>
      <c r="F52" s="353"/>
      <c r="G52" s="48" t="s">
        <v>99</v>
      </c>
      <c r="H52" s="350"/>
      <c r="I52" s="354"/>
      <c r="J52" s="355"/>
      <c r="K52" s="356"/>
      <c r="L52" s="357"/>
    </row>
    <row r="53" ht="3.75" customHeight="1" thickBot="1"/>
    <row r="54" spans="1:12" ht="30" customHeight="1" thickBot="1">
      <c r="A54" s="372" t="s">
        <v>682</v>
      </c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4"/>
    </row>
    <row r="55" spans="1:12" s="253" customFormat="1" ht="11.25">
      <c r="A55" s="252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</row>
    <row r="56" spans="1:12" s="253" customFormat="1" ht="11.25">
      <c r="A56" s="252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</row>
    <row r="57" spans="1:12" s="253" customFormat="1" ht="11.25">
      <c r="A57" s="252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</row>
  </sheetData>
  <sheetProtection/>
  <mergeCells count="95">
    <mergeCell ref="B44:C44"/>
    <mergeCell ref="D44:F44"/>
    <mergeCell ref="H43:I43"/>
    <mergeCell ref="H45:I45"/>
    <mergeCell ref="B45:C45"/>
    <mergeCell ref="D45:F45"/>
    <mergeCell ref="H44:I44"/>
    <mergeCell ref="A54:L54"/>
    <mergeCell ref="B51:C51"/>
    <mergeCell ref="D51:F51"/>
    <mergeCell ref="H51:I51"/>
    <mergeCell ref="J51:L51"/>
    <mergeCell ref="J49:L49"/>
    <mergeCell ref="B50:C50"/>
    <mergeCell ref="D50:F50"/>
    <mergeCell ref="H50:I50"/>
    <mergeCell ref="J50:L50"/>
    <mergeCell ref="H40:I40"/>
    <mergeCell ref="B43:C43"/>
    <mergeCell ref="A29:B29"/>
    <mergeCell ref="C29:L29"/>
    <mergeCell ref="B30:C30"/>
    <mergeCell ref="H41:I41"/>
    <mergeCell ref="D41:F41"/>
    <mergeCell ref="J42:L42"/>
    <mergeCell ref="B42:C42"/>
    <mergeCell ref="D43:F43"/>
    <mergeCell ref="J44:L44"/>
    <mergeCell ref="H42:I42"/>
    <mergeCell ref="B49:C49"/>
    <mergeCell ref="D49:F49"/>
    <mergeCell ref="H49:I49"/>
    <mergeCell ref="H46:I46"/>
    <mergeCell ref="J46:L46"/>
    <mergeCell ref="J43:L43"/>
    <mergeCell ref="J45:L45"/>
    <mergeCell ref="H47:I47"/>
    <mergeCell ref="A1:C1"/>
    <mergeCell ref="A35:B35"/>
    <mergeCell ref="C33:L33"/>
    <mergeCell ref="A37:C37"/>
    <mergeCell ref="A27:B27"/>
    <mergeCell ref="B28:C28"/>
    <mergeCell ref="B4:C4"/>
    <mergeCell ref="B8:C8"/>
    <mergeCell ref="B10:C10"/>
    <mergeCell ref="A7:B7"/>
    <mergeCell ref="B5:C5"/>
    <mergeCell ref="J40:L40"/>
    <mergeCell ref="B40:C40"/>
    <mergeCell ref="A31:B31"/>
    <mergeCell ref="B24:C24"/>
    <mergeCell ref="B26:C26"/>
    <mergeCell ref="B32:C32"/>
    <mergeCell ref="A21:B21"/>
    <mergeCell ref="C31:L31"/>
    <mergeCell ref="A33:B33"/>
    <mergeCell ref="C11:L11"/>
    <mergeCell ref="A11:B11"/>
    <mergeCell ref="B13:C13"/>
    <mergeCell ref="C7:L7"/>
    <mergeCell ref="A17:C17"/>
    <mergeCell ref="B12:C12"/>
    <mergeCell ref="B9:C9"/>
    <mergeCell ref="A15:B15"/>
    <mergeCell ref="B20:C20"/>
    <mergeCell ref="A23:B23"/>
    <mergeCell ref="C35:L35"/>
    <mergeCell ref="D42:F42"/>
    <mergeCell ref="B41:C41"/>
    <mergeCell ref="B6:C6"/>
    <mergeCell ref="C15:L15"/>
    <mergeCell ref="B34:C34"/>
    <mergeCell ref="B14:C14"/>
    <mergeCell ref="C21:L21"/>
    <mergeCell ref="B52:C52"/>
    <mergeCell ref="D52:F52"/>
    <mergeCell ref="H52:I52"/>
    <mergeCell ref="J52:L52"/>
    <mergeCell ref="B47:C47"/>
    <mergeCell ref="B22:C22"/>
    <mergeCell ref="C27:L27"/>
    <mergeCell ref="D40:F40"/>
    <mergeCell ref="J41:L41"/>
    <mergeCell ref="D46:F46"/>
    <mergeCell ref="C23:L23"/>
    <mergeCell ref="A25:B25"/>
    <mergeCell ref="C25:L25"/>
    <mergeCell ref="J47:L47"/>
    <mergeCell ref="D47:F47"/>
    <mergeCell ref="B48:C48"/>
    <mergeCell ref="D48:F48"/>
    <mergeCell ref="H48:I48"/>
    <mergeCell ref="J48:L48"/>
    <mergeCell ref="B46:C46"/>
  </mergeCells>
  <printOptions/>
  <pageMargins left="0.1968503937007874" right="0.1968503937007874" top="0.1968503937007874" bottom="0.1968503937007874" header="0.11811023622047245" footer="0.11811023622047245"/>
  <pageSetup horizontalDpi="300" verticalDpi="300" orientation="portrait" paperSize="13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2.625" style="233" customWidth="1"/>
    <col min="2" max="2" width="10.625" style="150" customWidth="1"/>
    <col min="3" max="8" width="10.625" style="152" customWidth="1"/>
    <col min="9" max="9" width="5.125" style="152" customWidth="1"/>
    <col min="10" max="10" width="5.125" style="150" customWidth="1"/>
    <col min="11" max="16384" width="9.00390625" style="150" customWidth="1"/>
  </cols>
  <sheetData>
    <row r="1" spans="1:10" ht="24.75" customHeight="1" thickBot="1">
      <c r="A1" s="391" t="s">
        <v>205</v>
      </c>
      <c r="B1" s="392"/>
      <c r="C1" s="392"/>
      <c r="D1" s="392"/>
      <c r="E1" s="392"/>
      <c r="F1" s="392"/>
      <c r="G1" s="392"/>
      <c r="H1" s="392"/>
      <c r="I1" s="392"/>
      <c r="J1" s="393"/>
    </row>
    <row r="2" ht="4.5" customHeight="1" thickBot="1"/>
    <row r="3" spans="1:10" s="132" customFormat="1" ht="24.75" customHeight="1" thickBot="1">
      <c r="A3" s="234"/>
      <c r="B3" s="390" t="s">
        <v>186</v>
      </c>
      <c r="C3" s="390"/>
      <c r="D3" s="400" t="s">
        <v>187</v>
      </c>
      <c r="E3" s="400"/>
      <c r="F3" s="400"/>
      <c r="G3" s="400"/>
      <c r="H3" s="131" t="s">
        <v>177</v>
      </c>
      <c r="I3" s="396" t="s">
        <v>178</v>
      </c>
      <c r="J3" s="397"/>
    </row>
    <row r="4" spans="1:10" s="136" customFormat="1" ht="16.5" customHeight="1" thickBot="1">
      <c r="A4" s="381" t="s">
        <v>185</v>
      </c>
      <c r="B4" s="394" t="s">
        <v>127</v>
      </c>
      <c r="C4" s="395"/>
      <c r="D4" s="133" t="s">
        <v>240</v>
      </c>
      <c r="E4" s="133" t="s">
        <v>241</v>
      </c>
      <c r="F4" s="133" t="s">
        <v>242</v>
      </c>
      <c r="G4" s="133" t="s">
        <v>243</v>
      </c>
      <c r="H4" s="133">
        <v>100</v>
      </c>
      <c r="I4" s="134">
        <f aca="true" t="shared" si="0" ref="I4:I14">ROUNDDOWN((H4)/10,0)</f>
        <v>10</v>
      </c>
      <c r="J4" s="135" t="s">
        <v>179</v>
      </c>
    </row>
    <row r="5" spans="1:10" s="136" customFormat="1" ht="16.5" customHeight="1" thickBot="1" thickTop="1">
      <c r="A5" s="387"/>
      <c r="B5" s="128" t="s">
        <v>195</v>
      </c>
      <c r="C5" s="130" t="s">
        <v>197</v>
      </c>
      <c r="D5" s="129" t="s">
        <v>226</v>
      </c>
      <c r="E5" s="129" t="s">
        <v>198</v>
      </c>
      <c r="F5" s="129" t="s">
        <v>196</v>
      </c>
      <c r="G5" s="129" t="s">
        <v>199</v>
      </c>
      <c r="H5" s="129" t="s">
        <v>200</v>
      </c>
      <c r="I5" s="398" t="s">
        <v>201</v>
      </c>
      <c r="J5" s="399"/>
    </row>
    <row r="6" spans="1:10" s="136" customFormat="1" ht="16.5" customHeight="1" thickBot="1">
      <c r="A6" s="375" t="s">
        <v>131</v>
      </c>
      <c r="B6" s="377" t="s">
        <v>128</v>
      </c>
      <c r="C6" s="378"/>
      <c r="D6" s="137" t="s">
        <v>220</v>
      </c>
      <c r="E6" s="137" t="s">
        <v>221</v>
      </c>
      <c r="F6" s="137" t="s">
        <v>222</v>
      </c>
      <c r="G6" s="137" t="s">
        <v>223</v>
      </c>
      <c r="H6" s="137">
        <v>38</v>
      </c>
      <c r="I6" s="138">
        <f t="shared" si="0"/>
        <v>3</v>
      </c>
      <c r="J6" s="139" t="s">
        <v>202</v>
      </c>
    </row>
    <row r="7" spans="1:10" s="136" customFormat="1" ht="16.5" customHeight="1" thickBot="1" thickTop="1">
      <c r="A7" s="376"/>
      <c r="B7" s="153" t="s">
        <v>217</v>
      </c>
      <c r="C7" s="154" t="s">
        <v>218</v>
      </c>
      <c r="D7" s="155" t="s">
        <v>224</v>
      </c>
      <c r="E7" s="155" t="s">
        <v>197</v>
      </c>
      <c r="F7" s="155" t="s">
        <v>225</v>
      </c>
      <c r="G7" s="155" t="s">
        <v>227</v>
      </c>
      <c r="H7" s="155" t="s">
        <v>228</v>
      </c>
      <c r="I7" s="379" t="s">
        <v>229</v>
      </c>
      <c r="J7" s="380"/>
    </row>
    <row r="8" spans="1:10" s="136" customFormat="1" ht="16.5" customHeight="1" thickBot="1">
      <c r="A8" s="381" t="s">
        <v>132</v>
      </c>
      <c r="B8" s="383" t="s">
        <v>219</v>
      </c>
      <c r="C8" s="384"/>
      <c r="D8" s="133" t="s">
        <v>381</v>
      </c>
      <c r="E8" s="133" t="s">
        <v>395</v>
      </c>
      <c r="F8" s="133" t="s">
        <v>396</v>
      </c>
      <c r="G8" s="133"/>
      <c r="H8" s="133">
        <v>10</v>
      </c>
      <c r="I8" s="134">
        <f t="shared" si="0"/>
        <v>1</v>
      </c>
      <c r="J8" s="135" t="s">
        <v>179</v>
      </c>
    </row>
    <row r="9" spans="1:10" s="136" customFormat="1" ht="16.5" customHeight="1" thickBot="1" thickTop="1">
      <c r="A9" s="387"/>
      <c r="B9" s="128" t="s">
        <v>387</v>
      </c>
      <c r="C9" s="130" t="s">
        <v>397</v>
      </c>
      <c r="D9" s="129" t="s">
        <v>390</v>
      </c>
      <c r="E9" s="129" t="s">
        <v>398</v>
      </c>
      <c r="F9" s="129" t="s">
        <v>372</v>
      </c>
      <c r="G9" s="129" t="s">
        <v>399</v>
      </c>
      <c r="H9" s="129" t="s">
        <v>400</v>
      </c>
      <c r="I9" s="388" t="s">
        <v>401</v>
      </c>
      <c r="J9" s="389"/>
    </row>
    <row r="10" spans="1:10" s="136" customFormat="1" ht="16.5" customHeight="1" thickBot="1">
      <c r="A10" s="375" t="s">
        <v>133</v>
      </c>
      <c r="B10" s="377" t="s">
        <v>129</v>
      </c>
      <c r="C10" s="378"/>
      <c r="D10" s="137" t="s">
        <v>244</v>
      </c>
      <c r="E10" s="137" t="s">
        <v>245</v>
      </c>
      <c r="F10" s="137" t="s">
        <v>246</v>
      </c>
      <c r="G10" s="137" t="s">
        <v>247</v>
      </c>
      <c r="H10" s="137">
        <v>64</v>
      </c>
      <c r="I10" s="138">
        <f t="shared" si="0"/>
        <v>6</v>
      </c>
      <c r="J10" s="139" t="s">
        <v>202</v>
      </c>
    </row>
    <row r="11" spans="1:10" s="136" customFormat="1" ht="16.5" customHeight="1" thickBot="1" thickTop="1">
      <c r="A11" s="376"/>
      <c r="B11" s="153" t="s">
        <v>218</v>
      </c>
      <c r="C11" s="154" t="s">
        <v>236</v>
      </c>
      <c r="D11" s="155" t="s">
        <v>195</v>
      </c>
      <c r="E11" s="155" t="s">
        <v>248</v>
      </c>
      <c r="F11" s="155"/>
      <c r="G11" s="155"/>
      <c r="H11" s="155"/>
      <c r="I11" s="379"/>
      <c r="J11" s="380"/>
    </row>
    <row r="12" spans="1:10" s="136" customFormat="1" ht="16.5" customHeight="1" thickBot="1">
      <c r="A12" s="381" t="s">
        <v>134</v>
      </c>
      <c r="B12" s="383" t="s">
        <v>130</v>
      </c>
      <c r="C12" s="384"/>
      <c r="D12" s="133" t="s">
        <v>193</v>
      </c>
      <c r="E12" s="133" t="s">
        <v>194</v>
      </c>
      <c r="F12" s="133" t="s">
        <v>203</v>
      </c>
      <c r="G12" s="133"/>
      <c r="H12" s="133">
        <v>15</v>
      </c>
      <c r="I12" s="134">
        <f t="shared" si="0"/>
        <v>1</v>
      </c>
      <c r="J12" s="135" t="s">
        <v>179</v>
      </c>
    </row>
    <row r="13" spans="1:10" s="136" customFormat="1" ht="16.5" customHeight="1" thickBot="1" thickTop="1">
      <c r="A13" s="382"/>
      <c r="B13" s="156" t="s">
        <v>224</v>
      </c>
      <c r="C13" s="157" t="s">
        <v>230</v>
      </c>
      <c r="D13" s="158" t="s">
        <v>231</v>
      </c>
      <c r="E13" s="158" t="s">
        <v>232</v>
      </c>
      <c r="F13" s="158" t="s">
        <v>228</v>
      </c>
      <c r="G13" s="158" t="s">
        <v>233</v>
      </c>
      <c r="H13" s="158"/>
      <c r="I13" s="385"/>
      <c r="J13" s="386"/>
    </row>
    <row r="14" spans="1:10" s="136" customFormat="1" ht="16.5" customHeight="1" thickBot="1">
      <c r="A14" s="375" t="s">
        <v>135</v>
      </c>
      <c r="B14" s="377" t="s">
        <v>189</v>
      </c>
      <c r="C14" s="378"/>
      <c r="D14" s="137" t="s">
        <v>190</v>
      </c>
      <c r="E14" s="137" t="s">
        <v>191</v>
      </c>
      <c r="F14" s="137" t="s">
        <v>192</v>
      </c>
      <c r="G14" s="137"/>
      <c r="H14" s="137">
        <v>18</v>
      </c>
      <c r="I14" s="138">
        <f t="shared" si="0"/>
        <v>1</v>
      </c>
      <c r="J14" s="139" t="s">
        <v>202</v>
      </c>
    </row>
    <row r="15" spans="1:10" s="136" customFormat="1" ht="16.5" customHeight="1" thickBot="1" thickTop="1">
      <c r="A15" s="376"/>
      <c r="B15" s="153" t="s">
        <v>218</v>
      </c>
      <c r="C15" s="154" t="s">
        <v>234</v>
      </c>
      <c r="D15" s="155" t="s">
        <v>195</v>
      </c>
      <c r="E15" s="155" t="s">
        <v>235</v>
      </c>
      <c r="F15" s="155" t="s">
        <v>236</v>
      </c>
      <c r="G15" s="155" t="s">
        <v>225</v>
      </c>
      <c r="H15" s="155" t="s">
        <v>196</v>
      </c>
      <c r="I15" s="379"/>
      <c r="J15" s="380"/>
    </row>
    <row r="16" spans="1:10" ht="16.5" customHeight="1" thickBot="1">
      <c r="A16" s="381" t="s">
        <v>136</v>
      </c>
      <c r="B16" s="383" t="s">
        <v>283</v>
      </c>
      <c r="C16" s="384"/>
      <c r="D16" s="133" t="s">
        <v>339</v>
      </c>
      <c r="E16" s="133" t="s">
        <v>340</v>
      </c>
      <c r="F16" s="133" t="s">
        <v>341</v>
      </c>
      <c r="G16" s="133" t="s">
        <v>524</v>
      </c>
      <c r="H16" s="133">
        <v>5</v>
      </c>
      <c r="I16" s="134">
        <f>ROUNDDOWN((H16)/10,0)</f>
        <v>0</v>
      </c>
      <c r="J16" s="135" t="s">
        <v>525</v>
      </c>
    </row>
    <row r="17" spans="1:10" ht="16.5" customHeight="1" thickBot="1" thickTop="1">
      <c r="A17" s="382"/>
      <c r="B17" s="156" t="s">
        <v>217</v>
      </c>
      <c r="C17" s="157" t="s">
        <v>195</v>
      </c>
      <c r="D17" s="158" t="s">
        <v>197</v>
      </c>
      <c r="E17" s="158" t="s">
        <v>342</v>
      </c>
      <c r="F17" s="158" t="s">
        <v>198</v>
      </c>
      <c r="G17" s="158" t="s">
        <v>196</v>
      </c>
      <c r="H17" s="158" t="s">
        <v>199</v>
      </c>
      <c r="I17" s="385" t="s">
        <v>200</v>
      </c>
      <c r="J17" s="386"/>
    </row>
    <row r="18" spans="1:10" ht="16.5" customHeight="1" thickBot="1">
      <c r="A18" s="375" t="s">
        <v>137</v>
      </c>
      <c r="B18" s="377" t="s">
        <v>249</v>
      </c>
      <c r="C18" s="378"/>
      <c r="D18" s="137" t="s">
        <v>343</v>
      </c>
      <c r="E18" s="137" t="s">
        <v>344</v>
      </c>
      <c r="F18" s="137" t="s">
        <v>345</v>
      </c>
      <c r="G18" s="137" t="s">
        <v>346</v>
      </c>
      <c r="H18" s="137">
        <v>64</v>
      </c>
      <c r="I18" s="138">
        <f>ROUNDDOWN((H18)/10,0)</f>
        <v>6</v>
      </c>
      <c r="J18" s="139" t="s">
        <v>202</v>
      </c>
    </row>
    <row r="19" spans="1:10" ht="16.5" customHeight="1" thickBot="1" thickTop="1">
      <c r="A19" s="376"/>
      <c r="B19" s="153" t="s">
        <v>217</v>
      </c>
      <c r="C19" s="154" t="s">
        <v>218</v>
      </c>
      <c r="D19" s="155" t="s">
        <v>235</v>
      </c>
      <c r="E19" s="155" t="s">
        <v>251</v>
      </c>
      <c r="F19" s="155" t="s">
        <v>225</v>
      </c>
      <c r="G19" s="155" t="s">
        <v>252</v>
      </c>
      <c r="H19" s="155" t="s">
        <v>253</v>
      </c>
      <c r="I19" s="379"/>
      <c r="J19" s="380"/>
    </row>
    <row r="20" spans="1:10" ht="16.5" customHeight="1" thickBot="1">
      <c r="A20" s="381" t="s">
        <v>138</v>
      </c>
      <c r="B20" s="383" t="s">
        <v>282</v>
      </c>
      <c r="C20" s="384"/>
      <c r="D20" s="133" t="s">
        <v>347</v>
      </c>
      <c r="E20" s="133" t="s">
        <v>348</v>
      </c>
      <c r="F20" s="133" t="s">
        <v>349</v>
      </c>
      <c r="G20" s="133"/>
      <c r="H20" s="133">
        <v>70</v>
      </c>
      <c r="I20" s="134">
        <f>ROUNDDOWN((H20)/10,0)</f>
        <v>7</v>
      </c>
      <c r="J20" s="135" t="s">
        <v>99</v>
      </c>
    </row>
    <row r="21" spans="1:10" ht="16.5" customHeight="1" thickBot="1" thickTop="1">
      <c r="A21" s="382"/>
      <c r="B21" s="156" t="s">
        <v>350</v>
      </c>
      <c r="C21" s="157" t="s">
        <v>351</v>
      </c>
      <c r="D21" s="158" t="s">
        <v>352</v>
      </c>
      <c r="E21" s="158" t="s">
        <v>198</v>
      </c>
      <c r="F21" s="158" t="s">
        <v>196</v>
      </c>
      <c r="G21" s="158" t="s">
        <v>353</v>
      </c>
      <c r="H21" s="158" t="s">
        <v>199</v>
      </c>
      <c r="I21" s="385" t="s">
        <v>200</v>
      </c>
      <c r="J21" s="386"/>
    </row>
    <row r="22" spans="1:10" ht="16.5" customHeight="1" thickBot="1">
      <c r="A22" s="375" t="s">
        <v>139</v>
      </c>
      <c r="B22" s="377" t="s">
        <v>284</v>
      </c>
      <c r="C22" s="378"/>
      <c r="D22" s="137" t="s">
        <v>354</v>
      </c>
      <c r="E22" s="137" t="s">
        <v>355</v>
      </c>
      <c r="F22" s="137" t="s">
        <v>356</v>
      </c>
      <c r="G22" s="137" t="s">
        <v>357</v>
      </c>
      <c r="H22" s="137">
        <v>15</v>
      </c>
      <c r="I22" s="138">
        <f>ROUNDDOWN((H22)/10,0)</f>
        <v>1</v>
      </c>
      <c r="J22" s="139" t="s">
        <v>202</v>
      </c>
    </row>
    <row r="23" spans="1:10" ht="16.5" customHeight="1" thickBot="1" thickTop="1">
      <c r="A23" s="376"/>
      <c r="B23" s="153" t="s">
        <v>358</v>
      </c>
      <c r="C23" s="154" t="s">
        <v>218</v>
      </c>
      <c r="D23" s="155" t="s">
        <v>235</v>
      </c>
      <c r="E23" s="155" t="s">
        <v>359</v>
      </c>
      <c r="F23" s="155" t="s">
        <v>197</v>
      </c>
      <c r="G23" s="155" t="s">
        <v>360</v>
      </c>
      <c r="H23" s="155" t="s">
        <v>225</v>
      </c>
      <c r="I23" s="379"/>
      <c r="J23" s="380"/>
    </row>
    <row r="24" spans="1:10" ht="16.5" customHeight="1" thickBot="1">
      <c r="A24" s="381" t="s">
        <v>140</v>
      </c>
      <c r="B24" s="383" t="s">
        <v>297</v>
      </c>
      <c r="C24" s="384"/>
      <c r="D24" s="133" t="s">
        <v>361</v>
      </c>
      <c r="E24" s="133" t="s">
        <v>362</v>
      </c>
      <c r="F24" s="133" t="s">
        <v>363</v>
      </c>
      <c r="G24" s="133" t="s">
        <v>364</v>
      </c>
      <c r="H24" s="133">
        <v>4</v>
      </c>
      <c r="I24" s="134">
        <f>ROUNDDOWN((H24)/10,0)</f>
        <v>0</v>
      </c>
      <c r="J24" s="135" t="s">
        <v>99</v>
      </c>
    </row>
    <row r="25" spans="1:10" ht="16.5" customHeight="1" thickBot="1" thickTop="1">
      <c r="A25" s="382"/>
      <c r="B25" s="156" t="s">
        <v>217</v>
      </c>
      <c r="C25" s="157" t="s">
        <v>365</v>
      </c>
      <c r="D25" s="158" t="s">
        <v>224</v>
      </c>
      <c r="E25" s="158" t="s">
        <v>366</v>
      </c>
      <c r="F25" s="158" t="s">
        <v>367</v>
      </c>
      <c r="G25" s="158" t="s">
        <v>252</v>
      </c>
      <c r="H25" s="158" t="s">
        <v>228</v>
      </c>
      <c r="I25" s="385" t="s">
        <v>368</v>
      </c>
      <c r="J25" s="386"/>
    </row>
    <row r="26" spans="1:10" ht="16.5" customHeight="1" thickBot="1">
      <c r="A26" s="375" t="s">
        <v>141</v>
      </c>
      <c r="B26" s="377" t="s">
        <v>298</v>
      </c>
      <c r="C26" s="378"/>
      <c r="D26" s="137" t="s">
        <v>369</v>
      </c>
      <c r="E26" s="137" t="s">
        <v>370</v>
      </c>
      <c r="F26" s="137" t="s">
        <v>356</v>
      </c>
      <c r="G26" s="137"/>
      <c r="H26" s="137">
        <v>9</v>
      </c>
      <c r="I26" s="138">
        <f>ROUNDDOWN((H26)/10,0)</f>
        <v>0</v>
      </c>
      <c r="J26" s="139" t="s">
        <v>202</v>
      </c>
    </row>
    <row r="27" spans="1:10" ht="16.5" customHeight="1" thickBot="1" thickTop="1">
      <c r="A27" s="376"/>
      <c r="B27" s="153" t="s">
        <v>218</v>
      </c>
      <c r="C27" s="154" t="s">
        <v>234</v>
      </c>
      <c r="D27" s="155" t="s">
        <v>371</v>
      </c>
      <c r="E27" s="155" t="s">
        <v>235</v>
      </c>
      <c r="F27" s="155" t="s">
        <v>359</v>
      </c>
      <c r="G27" s="155" t="s">
        <v>250</v>
      </c>
      <c r="H27" s="155" t="s">
        <v>372</v>
      </c>
      <c r="I27" s="379"/>
      <c r="J27" s="380"/>
    </row>
    <row r="28" spans="1:10" ht="16.5" customHeight="1" thickBot="1">
      <c r="A28" s="381" t="s">
        <v>142</v>
      </c>
      <c r="B28" s="383" t="s">
        <v>373</v>
      </c>
      <c r="C28" s="384"/>
      <c r="D28" s="133" t="s">
        <v>374</v>
      </c>
      <c r="E28" s="133" t="s">
        <v>375</v>
      </c>
      <c r="F28" s="133" t="s">
        <v>376</v>
      </c>
      <c r="G28" s="133" t="s">
        <v>377</v>
      </c>
      <c r="H28" s="133">
        <v>4</v>
      </c>
      <c r="I28" s="134">
        <f>ROUNDDOWN((H28)/10,0)</f>
        <v>0</v>
      </c>
      <c r="J28" s="135" t="s">
        <v>99</v>
      </c>
    </row>
    <row r="29" spans="1:10" ht="16.5" customHeight="1" thickBot="1" thickTop="1">
      <c r="A29" s="382"/>
      <c r="B29" s="156" t="s">
        <v>218</v>
      </c>
      <c r="C29" s="157" t="s">
        <v>366</v>
      </c>
      <c r="D29" s="158" t="s">
        <v>353</v>
      </c>
      <c r="E29" s="158" t="s">
        <v>200</v>
      </c>
      <c r="F29" s="158" t="s">
        <v>368</v>
      </c>
      <c r="G29" s="158" t="s">
        <v>378</v>
      </c>
      <c r="H29" s="158"/>
      <c r="I29" s="385"/>
      <c r="J29" s="386"/>
    </row>
    <row r="30" spans="1:10" ht="16.5" customHeight="1" thickBot="1">
      <c r="A30" s="375" t="s">
        <v>143</v>
      </c>
      <c r="B30" s="377" t="s">
        <v>379</v>
      </c>
      <c r="C30" s="378"/>
      <c r="D30" s="137" t="s">
        <v>380</v>
      </c>
      <c r="E30" s="137" t="s">
        <v>357</v>
      </c>
      <c r="F30" s="137" t="s">
        <v>381</v>
      </c>
      <c r="G30" s="137" t="s">
        <v>382</v>
      </c>
      <c r="H30" s="137">
        <v>25</v>
      </c>
      <c r="I30" s="138">
        <f>ROUNDDOWN((H30)/10,0)</f>
        <v>2</v>
      </c>
      <c r="J30" s="139" t="s">
        <v>202</v>
      </c>
    </row>
    <row r="31" spans="1:10" ht="16.5" customHeight="1" thickBot="1" thickTop="1">
      <c r="A31" s="376"/>
      <c r="B31" s="153" t="s">
        <v>217</v>
      </c>
      <c r="C31" s="154" t="s">
        <v>218</v>
      </c>
      <c r="D31" s="155" t="s">
        <v>224</v>
      </c>
      <c r="E31" s="155" t="s">
        <v>197</v>
      </c>
      <c r="F31" s="155" t="s">
        <v>225</v>
      </c>
      <c r="G31" s="155" t="s">
        <v>383</v>
      </c>
      <c r="H31" s="155" t="s">
        <v>228</v>
      </c>
      <c r="I31" s="379" t="s">
        <v>229</v>
      </c>
      <c r="J31" s="380"/>
    </row>
    <row r="32" spans="1:10" ht="16.5" customHeight="1" thickBot="1">
      <c r="A32" s="381" t="s">
        <v>144</v>
      </c>
      <c r="B32" s="383" t="s">
        <v>323</v>
      </c>
      <c r="C32" s="384"/>
      <c r="D32" s="133" t="s">
        <v>384</v>
      </c>
      <c r="E32" s="133" t="s">
        <v>385</v>
      </c>
      <c r="F32" s="133" t="s">
        <v>386</v>
      </c>
      <c r="G32" s="133"/>
      <c r="H32" s="133">
        <v>97</v>
      </c>
      <c r="I32" s="134">
        <f>ROUNDDOWN((H32)/10,0)</f>
        <v>9</v>
      </c>
      <c r="J32" s="135" t="s">
        <v>99</v>
      </c>
    </row>
    <row r="33" spans="1:10" ht="16.5" customHeight="1" thickBot="1" thickTop="1">
      <c r="A33" s="382"/>
      <c r="B33" s="156" t="s">
        <v>387</v>
      </c>
      <c r="C33" s="157" t="s">
        <v>388</v>
      </c>
      <c r="D33" s="158" t="s">
        <v>389</v>
      </c>
      <c r="E33" s="158" t="s">
        <v>390</v>
      </c>
      <c r="F33" s="158" t="s">
        <v>391</v>
      </c>
      <c r="G33" s="158" t="s">
        <v>392</v>
      </c>
      <c r="H33" s="158" t="s">
        <v>393</v>
      </c>
      <c r="I33" s="385" t="s">
        <v>394</v>
      </c>
      <c r="J33" s="386"/>
    </row>
    <row r="34" spans="1:10" ht="16.5" customHeight="1" thickBot="1">
      <c r="A34" s="375" t="s">
        <v>145</v>
      </c>
      <c r="B34" s="377" t="s">
        <v>335</v>
      </c>
      <c r="C34" s="378"/>
      <c r="D34" s="137"/>
      <c r="E34" s="137"/>
      <c r="F34" s="137"/>
      <c r="G34" s="137"/>
      <c r="H34" s="137">
        <v>39</v>
      </c>
      <c r="I34" s="138">
        <f>ROUNDDOWN((H34)/10,0)</f>
        <v>3</v>
      </c>
      <c r="J34" s="139" t="s">
        <v>202</v>
      </c>
    </row>
    <row r="35" spans="1:10" ht="16.5" customHeight="1" thickBot="1" thickTop="1">
      <c r="A35" s="376"/>
      <c r="B35" s="153"/>
      <c r="C35" s="154"/>
      <c r="D35" s="155"/>
      <c r="E35" s="155"/>
      <c r="F35" s="155"/>
      <c r="G35" s="155"/>
      <c r="H35" s="155"/>
      <c r="I35" s="379"/>
      <c r="J35" s="380"/>
    </row>
    <row r="36" spans="1:10" ht="16.5" customHeight="1" thickBot="1">
      <c r="A36" s="381" t="s">
        <v>146</v>
      </c>
      <c r="B36" s="383" t="s">
        <v>420</v>
      </c>
      <c r="C36" s="384"/>
      <c r="D36" s="133" t="s">
        <v>421</v>
      </c>
      <c r="E36" s="133" t="s">
        <v>422</v>
      </c>
      <c r="F36" s="133" t="s">
        <v>423</v>
      </c>
      <c r="G36" s="133"/>
      <c r="H36" s="133">
        <v>46</v>
      </c>
      <c r="I36" s="134">
        <f>ROUNDDOWN((H36)/10,0)</f>
        <v>4</v>
      </c>
      <c r="J36" s="135" t="s">
        <v>99</v>
      </c>
    </row>
    <row r="37" spans="1:10" ht="16.5" customHeight="1" thickBot="1" thickTop="1">
      <c r="A37" s="382"/>
      <c r="B37" s="156" t="s">
        <v>197</v>
      </c>
      <c r="C37" s="157" t="s">
        <v>230</v>
      </c>
      <c r="D37" s="158" t="s">
        <v>387</v>
      </c>
      <c r="E37" s="158" t="s">
        <v>388</v>
      </c>
      <c r="F37" s="158" t="s">
        <v>389</v>
      </c>
      <c r="G37" s="158" t="s">
        <v>425</v>
      </c>
      <c r="H37" s="158" t="s">
        <v>426</v>
      </c>
      <c r="I37" s="385"/>
      <c r="J37" s="386"/>
    </row>
    <row r="38" spans="1:10" ht="16.5" customHeight="1" thickBot="1">
      <c r="A38" s="375" t="s">
        <v>147</v>
      </c>
      <c r="B38" s="377" t="s">
        <v>427</v>
      </c>
      <c r="C38" s="378"/>
      <c r="D38" s="137"/>
      <c r="E38" s="137"/>
      <c r="F38" s="137"/>
      <c r="G38" s="137"/>
      <c r="H38" s="137"/>
      <c r="I38" s="138">
        <v>29</v>
      </c>
      <c r="J38" s="139" t="s">
        <v>202</v>
      </c>
    </row>
    <row r="39" spans="1:10" ht="16.5" customHeight="1" thickBot="1" thickTop="1">
      <c r="A39" s="376"/>
      <c r="B39" s="153" t="s">
        <v>428</v>
      </c>
      <c r="C39" s="154" t="s">
        <v>429</v>
      </c>
      <c r="D39" s="155" t="s">
        <v>430</v>
      </c>
      <c r="E39" s="155" t="s">
        <v>431</v>
      </c>
      <c r="F39" s="155"/>
      <c r="G39" s="155"/>
      <c r="H39" s="155"/>
      <c r="I39" s="379"/>
      <c r="J39" s="380"/>
    </row>
    <row r="40" spans="1:10" ht="16.5" customHeight="1" thickBot="1">
      <c r="A40" s="381" t="s">
        <v>148</v>
      </c>
      <c r="B40" s="383" t="s">
        <v>424</v>
      </c>
      <c r="C40" s="384"/>
      <c r="D40" s="133"/>
      <c r="E40" s="133"/>
      <c r="F40" s="133"/>
      <c r="G40" s="133"/>
      <c r="H40" s="133">
        <v>8</v>
      </c>
      <c r="I40" s="134">
        <f>ROUNDDOWN((H40)/10,0)</f>
        <v>0</v>
      </c>
      <c r="J40" s="135" t="s">
        <v>99</v>
      </c>
    </row>
    <row r="41" spans="1:10" ht="16.5" customHeight="1" thickBot="1" thickTop="1">
      <c r="A41" s="382"/>
      <c r="B41" s="156"/>
      <c r="C41" s="157"/>
      <c r="D41" s="158"/>
      <c r="E41" s="158"/>
      <c r="F41" s="158"/>
      <c r="G41" s="158"/>
      <c r="H41" s="158"/>
      <c r="I41" s="385"/>
      <c r="J41" s="386"/>
    </row>
    <row r="42" spans="1:10" ht="16.5" customHeight="1" thickBot="1">
      <c r="A42" s="375" t="s">
        <v>149</v>
      </c>
      <c r="B42" s="377" t="s">
        <v>469</v>
      </c>
      <c r="C42" s="378"/>
      <c r="D42" s="137"/>
      <c r="E42" s="137"/>
      <c r="F42" s="137"/>
      <c r="G42" s="137"/>
      <c r="H42" s="137">
        <v>18</v>
      </c>
      <c r="I42" s="138">
        <f>ROUNDDOWN((H42)/10,0)</f>
        <v>1</v>
      </c>
      <c r="J42" s="139" t="s">
        <v>202</v>
      </c>
    </row>
    <row r="43" spans="1:10" ht="16.5" customHeight="1" thickBot="1" thickTop="1">
      <c r="A43" s="376"/>
      <c r="B43" s="153"/>
      <c r="C43" s="154"/>
      <c r="D43" s="155"/>
      <c r="E43" s="155"/>
      <c r="F43" s="155"/>
      <c r="G43" s="155"/>
      <c r="H43" s="155"/>
      <c r="I43" s="379"/>
      <c r="J43" s="380"/>
    </row>
    <row r="44" spans="1:10" ht="16.5" customHeight="1" thickBot="1">
      <c r="A44" s="381" t="s">
        <v>526</v>
      </c>
      <c r="B44" s="383" t="s">
        <v>470</v>
      </c>
      <c r="C44" s="384"/>
      <c r="D44" s="133"/>
      <c r="E44" s="133"/>
      <c r="F44" s="133"/>
      <c r="G44" s="133"/>
      <c r="H44" s="133">
        <v>28</v>
      </c>
      <c r="I44" s="134">
        <f>ROUNDDOWN((H44)/10,0)</f>
        <v>2</v>
      </c>
      <c r="J44" s="135" t="s">
        <v>99</v>
      </c>
    </row>
    <row r="45" spans="1:10" ht="16.5" customHeight="1" thickBot="1" thickTop="1">
      <c r="A45" s="382"/>
      <c r="B45" s="156"/>
      <c r="C45" s="157"/>
      <c r="D45" s="158"/>
      <c r="E45" s="158"/>
      <c r="F45" s="158"/>
      <c r="G45" s="158"/>
      <c r="H45" s="158"/>
      <c r="I45" s="385"/>
      <c r="J45" s="386"/>
    </row>
    <row r="46" spans="1:10" ht="16.5" customHeight="1" thickBot="1">
      <c r="A46" s="375" t="s">
        <v>527</v>
      </c>
      <c r="B46" s="377" t="s">
        <v>471</v>
      </c>
      <c r="C46" s="378"/>
      <c r="D46" s="137"/>
      <c r="E46" s="137"/>
      <c r="F46" s="137"/>
      <c r="G46" s="137"/>
      <c r="H46" s="137">
        <v>6</v>
      </c>
      <c r="I46" s="138">
        <f>ROUNDDOWN((H46)/10,0)</f>
        <v>0</v>
      </c>
      <c r="J46" s="139" t="s">
        <v>99</v>
      </c>
    </row>
    <row r="47" spans="1:10" ht="16.5" customHeight="1" thickBot="1" thickTop="1">
      <c r="A47" s="376"/>
      <c r="B47" s="153"/>
      <c r="C47" s="154"/>
      <c r="D47" s="155"/>
      <c r="E47" s="155"/>
      <c r="F47" s="155"/>
      <c r="G47" s="155"/>
      <c r="H47" s="155"/>
      <c r="I47" s="379"/>
      <c r="J47" s="380"/>
    </row>
    <row r="48" spans="1:10" ht="16.5" customHeight="1" thickBot="1">
      <c r="A48" s="381" t="s">
        <v>451</v>
      </c>
      <c r="B48" s="383" t="s">
        <v>472</v>
      </c>
      <c r="C48" s="384"/>
      <c r="D48" s="133"/>
      <c r="E48" s="133"/>
      <c r="F48" s="133"/>
      <c r="G48" s="133"/>
      <c r="H48" s="133">
        <v>3</v>
      </c>
      <c r="I48" s="134">
        <f>ROUNDDOWN((H48)/10,0)</f>
        <v>0</v>
      </c>
      <c r="J48" s="135" t="s">
        <v>99</v>
      </c>
    </row>
    <row r="49" spans="1:10" ht="16.5" customHeight="1" thickBot="1" thickTop="1">
      <c r="A49" s="382"/>
      <c r="B49" s="156"/>
      <c r="C49" s="157"/>
      <c r="D49" s="158"/>
      <c r="E49" s="158"/>
      <c r="F49" s="158"/>
      <c r="G49" s="158"/>
      <c r="H49" s="158"/>
      <c r="I49" s="385"/>
      <c r="J49" s="386"/>
    </row>
    <row r="50" spans="1:10" ht="16.5" customHeight="1" thickBot="1">
      <c r="A50" s="375" t="s">
        <v>452</v>
      </c>
      <c r="B50" s="377" t="s">
        <v>473</v>
      </c>
      <c r="C50" s="378"/>
      <c r="D50" s="137"/>
      <c r="E50" s="137"/>
      <c r="F50" s="137"/>
      <c r="G50" s="137"/>
      <c r="H50" s="137">
        <v>38</v>
      </c>
      <c r="I50" s="138">
        <f>ROUNDDOWN((H50)/10,0)</f>
        <v>3</v>
      </c>
      <c r="J50" s="139" t="s">
        <v>99</v>
      </c>
    </row>
    <row r="51" spans="1:10" ht="16.5" customHeight="1" thickBot="1" thickTop="1">
      <c r="A51" s="376"/>
      <c r="B51" s="153"/>
      <c r="C51" s="154"/>
      <c r="D51" s="155"/>
      <c r="E51" s="155"/>
      <c r="F51" s="155"/>
      <c r="G51" s="155"/>
      <c r="H51" s="155"/>
      <c r="I51" s="379"/>
      <c r="J51" s="380"/>
    </row>
    <row r="52" spans="1:10" ht="16.5" customHeight="1" thickBot="1">
      <c r="A52" s="381" t="s">
        <v>453</v>
      </c>
      <c r="B52" s="383" t="s">
        <v>474</v>
      </c>
      <c r="C52" s="384"/>
      <c r="D52" s="133"/>
      <c r="E52" s="133"/>
      <c r="F52" s="133"/>
      <c r="G52" s="133"/>
      <c r="H52" s="133">
        <v>7</v>
      </c>
      <c r="I52" s="134">
        <f>ROUNDDOWN((H52)/10,0)</f>
        <v>0</v>
      </c>
      <c r="J52" s="135" t="s">
        <v>99</v>
      </c>
    </row>
    <row r="53" spans="1:10" ht="16.5" customHeight="1" thickBot="1" thickTop="1">
      <c r="A53" s="382"/>
      <c r="B53" s="156"/>
      <c r="C53" s="157"/>
      <c r="D53" s="158"/>
      <c r="E53" s="158"/>
      <c r="F53" s="158"/>
      <c r="G53" s="158"/>
      <c r="H53" s="158"/>
      <c r="I53" s="385"/>
      <c r="J53" s="386"/>
    </row>
    <row r="54" spans="1:10" ht="16.5" customHeight="1" thickBot="1">
      <c r="A54" s="375" t="s">
        <v>454</v>
      </c>
      <c r="B54" s="377" t="s">
        <v>531</v>
      </c>
      <c r="C54" s="378"/>
      <c r="D54" s="137"/>
      <c r="E54" s="137"/>
      <c r="F54" s="137"/>
      <c r="G54" s="137"/>
      <c r="H54" s="137">
        <v>1</v>
      </c>
      <c r="I54" s="138">
        <f>ROUNDDOWN((H54)/10,0)</f>
        <v>0</v>
      </c>
      <c r="J54" s="139" t="s">
        <v>99</v>
      </c>
    </row>
    <row r="55" spans="1:10" ht="16.5" customHeight="1" thickBot="1" thickTop="1">
      <c r="A55" s="376"/>
      <c r="B55" s="153"/>
      <c r="C55" s="154"/>
      <c r="D55" s="155"/>
      <c r="E55" s="155"/>
      <c r="F55" s="155"/>
      <c r="G55" s="155"/>
      <c r="H55" s="155"/>
      <c r="I55" s="379"/>
      <c r="J55" s="380"/>
    </row>
    <row r="56" spans="1:10" ht="16.5" customHeight="1" thickBot="1">
      <c r="A56" s="381" t="s">
        <v>455</v>
      </c>
      <c r="B56" s="383" t="s">
        <v>532</v>
      </c>
      <c r="C56" s="384"/>
      <c r="D56" s="133"/>
      <c r="E56" s="133"/>
      <c r="F56" s="133"/>
      <c r="G56" s="133"/>
      <c r="H56" s="133">
        <v>27</v>
      </c>
      <c r="I56" s="134">
        <f>ROUNDDOWN((H56)/10,0)</f>
        <v>2</v>
      </c>
      <c r="J56" s="135" t="s">
        <v>99</v>
      </c>
    </row>
    <row r="57" spans="1:10" ht="16.5" customHeight="1" thickBot="1" thickTop="1">
      <c r="A57" s="382"/>
      <c r="B57" s="156"/>
      <c r="C57" s="157"/>
      <c r="D57" s="158"/>
      <c r="E57" s="158"/>
      <c r="F57" s="158"/>
      <c r="G57" s="158"/>
      <c r="H57" s="158"/>
      <c r="I57" s="385"/>
      <c r="J57" s="386"/>
    </row>
    <row r="58" spans="1:10" ht="16.5" customHeight="1" thickBot="1">
      <c r="A58" s="375" t="s">
        <v>456</v>
      </c>
      <c r="B58" s="377" t="s">
        <v>614</v>
      </c>
      <c r="C58" s="378"/>
      <c r="D58" s="137"/>
      <c r="E58" s="137"/>
      <c r="F58" s="137"/>
      <c r="G58" s="137"/>
      <c r="H58" s="137">
        <v>28</v>
      </c>
      <c r="I58" s="138">
        <f>ROUNDDOWN((H58)/10,0)</f>
        <v>2</v>
      </c>
      <c r="J58" s="139" t="s">
        <v>99</v>
      </c>
    </row>
    <row r="59" spans="1:10" ht="16.5" customHeight="1" thickBot="1" thickTop="1">
      <c r="A59" s="376"/>
      <c r="B59" s="153"/>
      <c r="C59" s="154"/>
      <c r="D59" s="155"/>
      <c r="E59" s="155"/>
      <c r="F59" s="155"/>
      <c r="G59" s="155"/>
      <c r="H59" s="155"/>
      <c r="I59" s="379"/>
      <c r="J59" s="380"/>
    </row>
    <row r="60" spans="1:10" ht="16.5" customHeight="1" thickBot="1">
      <c r="A60" s="381" t="s">
        <v>457</v>
      </c>
      <c r="B60" s="383" t="s">
        <v>561</v>
      </c>
      <c r="C60" s="384"/>
      <c r="D60" s="133"/>
      <c r="E60" s="133"/>
      <c r="F60" s="133"/>
      <c r="G60" s="133"/>
      <c r="H60" s="133">
        <v>7</v>
      </c>
      <c r="I60" s="134">
        <f>ROUNDDOWN((H60)/10,0)</f>
        <v>0</v>
      </c>
      <c r="J60" s="135" t="s">
        <v>99</v>
      </c>
    </row>
    <row r="61" spans="1:10" ht="16.5" customHeight="1" thickBot="1" thickTop="1">
      <c r="A61" s="382"/>
      <c r="B61" s="156"/>
      <c r="C61" s="157"/>
      <c r="D61" s="158"/>
      <c r="E61" s="158"/>
      <c r="F61" s="158"/>
      <c r="G61" s="158"/>
      <c r="H61" s="158"/>
      <c r="I61" s="385"/>
      <c r="J61" s="386"/>
    </row>
    <row r="62" spans="1:10" ht="16.5" customHeight="1" thickBot="1">
      <c r="A62" s="375" t="s">
        <v>458</v>
      </c>
      <c r="B62" s="377" t="s">
        <v>562</v>
      </c>
      <c r="C62" s="378"/>
      <c r="D62" s="137"/>
      <c r="E62" s="137"/>
      <c r="F62" s="137"/>
      <c r="G62" s="137"/>
      <c r="H62" s="137">
        <v>7</v>
      </c>
      <c r="I62" s="138">
        <f>ROUNDDOWN((H62)/10,0)</f>
        <v>0</v>
      </c>
      <c r="J62" s="139" t="s">
        <v>99</v>
      </c>
    </row>
    <row r="63" spans="1:10" ht="16.5" customHeight="1" thickBot="1" thickTop="1">
      <c r="A63" s="376"/>
      <c r="B63" s="153"/>
      <c r="C63" s="154"/>
      <c r="D63" s="155"/>
      <c r="E63" s="155"/>
      <c r="F63" s="155"/>
      <c r="G63" s="155"/>
      <c r="H63" s="155"/>
      <c r="I63" s="379"/>
      <c r="J63" s="380"/>
    </row>
    <row r="64" spans="1:10" ht="16.5" customHeight="1" thickBot="1">
      <c r="A64" s="381" t="s">
        <v>459</v>
      </c>
      <c r="B64" s="383" t="s">
        <v>617</v>
      </c>
      <c r="C64" s="384"/>
      <c r="D64" s="133"/>
      <c r="E64" s="133"/>
      <c r="F64" s="133"/>
      <c r="G64" s="133"/>
      <c r="H64" s="133">
        <v>1</v>
      </c>
      <c r="I64" s="134">
        <f>ROUNDDOWN((H64)/10,0)</f>
        <v>0</v>
      </c>
      <c r="J64" s="135" t="s">
        <v>99</v>
      </c>
    </row>
    <row r="65" spans="1:10" ht="16.5" customHeight="1" thickBot="1" thickTop="1">
      <c r="A65" s="382"/>
      <c r="B65" s="156"/>
      <c r="C65" s="157"/>
      <c r="D65" s="158"/>
      <c r="E65" s="158"/>
      <c r="F65" s="158"/>
      <c r="G65" s="158"/>
      <c r="H65" s="158"/>
      <c r="I65" s="385"/>
      <c r="J65" s="386"/>
    </row>
    <row r="66" spans="1:10" ht="16.5" customHeight="1" thickBot="1">
      <c r="A66" s="375" t="s">
        <v>460</v>
      </c>
      <c r="B66" s="377" t="s">
        <v>631</v>
      </c>
      <c r="C66" s="378"/>
      <c r="D66" s="137"/>
      <c r="E66" s="137"/>
      <c r="F66" s="137"/>
      <c r="G66" s="137"/>
      <c r="H66" s="137">
        <v>27</v>
      </c>
      <c r="I66" s="138">
        <f>ROUNDDOWN((H66)/10,0)</f>
        <v>2</v>
      </c>
      <c r="J66" s="139" t="s">
        <v>99</v>
      </c>
    </row>
    <row r="67" spans="1:10" ht="16.5" customHeight="1" thickBot="1" thickTop="1">
      <c r="A67" s="376"/>
      <c r="B67" s="153"/>
      <c r="C67" s="154"/>
      <c r="D67" s="155"/>
      <c r="E67" s="155"/>
      <c r="F67" s="155"/>
      <c r="G67" s="155"/>
      <c r="H67" s="155"/>
      <c r="I67" s="379"/>
      <c r="J67" s="380"/>
    </row>
    <row r="68" spans="1:10" ht="16.5" customHeight="1" thickBot="1">
      <c r="A68" s="381" t="s">
        <v>461</v>
      </c>
      <c r="B68" s="383" t="s">
        <v>656</v>
      </c>
      <c r="C68" s="384"/>
      <c r="D68" s="133"/>
      <c r="E68" s="133"/>
      <c r="F68" s="133"/>
      <c r="G68" s="133"/>
      <c r="H68" s="133">
        <v>9</v>
      </c>
      <c r="I68" s="134">
        <f>ROUNDDOWN((H68)/10,0)</f>
        <v>0</v>
      </c>
      <c r="J68" s="135" t="s">
        <v>99</v>
      </c>
    </row>
    <row r="69" spans="1:10" ht="16.5" customHeight="1" thickBot="1" thickTop="1">
      <c r="A69" s="382"/>
      <c r="B69" s="156"/>
      <c r="C69" s="157"/>
      <c r="D69" s="158"/>
      <c r="E69" s="158"/>
      <c r="F69" s="158"/>
      <c r="G69" s="158"/>
      <c r="H69" s="158"/>
      <c r="I69" s="385"/>
      <c r="J69" s="386"/>
    </row>
    <row r="70" spans="1:10" ht="16.5" customHeight="1" thickBot="1">
      <c r="A70" s="375" t="s">
        <v>462</v>
      </c>
      <c r="B70" s="377" t="s">
        <v>699</v>
      </c>
      <c r="C70" s="378"/>
      <c r="D70" s="137"/>
      <c r="E70" s="137"/>
      <c r="F70" s="137"/>
      <c r="G70" s="137"/>
      <c r="H70" s="137">
        <v>9</v>
      </c>
      <c r="I70" s="138">
        <f>ROUNDDOWN((H70)/10,0)</f>
        <v>0</v>
      </c>
      <c r="J70" s="139" t="s">
        <v>99</v>
      </c>
    </row>
    <row r="71" spans="1:10" ht="16.5" customHeight="1" thickBot="1" thickTop="1">
      <c r="A71" s="376"/>
      <c r="B71" s="153"/>
      <c r="C71" s="154"/>
      <c r="D71" s="155"/>
      <c r="E71" s="155"/>
      <c r="F71" s="155"/>
      <c r="G71" s="155"/>
      <c r="H71" s="155"/>
      <c r="I71" s="379"/>
      <c r="J71" s="380"/>
    </row>
    <row r="72" spans="1:10" ht="16.5" customHeight="1" thickBot="1">
      <c r="A72" s="381" t="s">
        <v>463</v>
      </c>
      <c r="B72" s="383"/>
      <c r="C72" s="384"/>
      <c r="D72" s="133"/>
      <c r="E72" s="133"/>
      <c r="F72" s="133"/>
      <c r="G72" s="133"/>
      <c r="H72" s="133"/>
      <c r="I72" s="134">
        <f>ROUNDDOWN((H72)/10,0)</f>
        <v>0</v>
      </c>
      <c r="J72" s="135" t="s">
        <v>99</v>
      </c>
    </row>
    <row r="73" spans="1:10" ht="16.5" customHeight="1" thickBot="1" thickTop="1">
      <c r="A73" s="382"/>
      <c r="B73" s="156"/>
      <c r="C73" s="157"/>
      <c r="D73" s="158"/>
      <c r="E73" s="158"/>
      <c r="F73" s="158"/>
      <c r="G73" s="158"/>
      <c r="H73" s="158"/>
      <c r="I73" s="385"/>
      <c r="J73" s="386"/>
    </row>
    <row r="74" spans="1:10" ht="16.5" customHeight="1" thickBot="1">
      <c r="A74" s="375" t="s">
        <v>464</v>
      </c>
      <c r="B74" s="377"/>
      <c r="C74" s="378"/>
      <c r="D74" s="137"/>
      <c r="E74" s="137"/>
      <c r="F74" s="137"/>
      <c r="G74" s="137"/>
      <c r="H74" s="137"/>
      <c r="I74" s="138">
        <f>ROUNDDOWN((H74)/10,0)</f>
        <v>0</v>
      </c>
      <c r="J74" s="139" t="s">
        <v>99</v>
      </c>
    </row>
    <row r="75" spans="1:10" ht="16.5" customHeight="1" thickBot="1" thickTop="1">
      <c r="A75" s="376"/>
      <c r="B75" s="153"/>
      <c r="C75" s="154"/>
      <c r="D75" s="155"/>
      <c r="E75" s="155"/>
      <c r="F75" s="155"/>
      <c r="G75" s="155"/>
      <c r="H75" s="155"/>
      <c r="I75" s="379"/>
      <c r="J75" s="380"/>
    </row>
    <row r="76" spans="1:10" ht="16.5" customHeight="1" thickBot="1">
      <c r="A76" s="381" t="s">
        <v>465</v>
      </c>
      <c r="B76" s="383"/>
      <c r="C76" s="384"/>
      <c r="D76" s="133"/>
      <c r="E76" s="133"/>
      <c r="F76" s="133"/>
      <c r="G76" s="133"/>
      <c r="H76" s="133"/>
      <c r="I76" s="134">
        <f>ROUNDDOWN((H76)/10,0)</f>
        <v>0</v>
      </c>
      <c r="J76" s="135" t="s">
        <v>99</v>
      </c>
    </row>
    <row r="77" spans="1:10" ht="16.5" customHeight="1" thickBot="1" thickTop="1">
      <c r="A77" s="382"/>
      <c r="B77" s="156"/>
      <c r="C77" s="157"/>
      <c r="D77" s="158"/>
      <c r="E77" s="158"/>
      <c r="F77" s="158"/>
      <c r="G77" s="158"/>
      <c r="H77" s="158"/>
      <c r="I77" s="385"/>
      <c r="J77" s="386"/>
    </row>
    <row r="78" spans="1:10" ht="16.5" customHeight="1" thickBot="1">
      <c r="A78" s="375" t="s">
        <v>466</v>
      </c>
      <c r="B78" s="377"/>
      <c r="C78" s="378"/>
      <c r="D78" s="137"/>
      <c r="E78" s="137"/>
      <c r="F78" s="137"/>
      <c r="G78" s="137"/>
      <c r="H78" s="137"/>
      <c r="I78" s="138">
        <f>ROUNDDOWN((H78)/10,0)</f>
        <v>0</v>
      </c>
      <c r="J78" s="139" t="s">
        <v>99</v>
      </c>
    </row>
    <row r="79" spans="1:10" ht="16.5" customHeight="1" thickBot="1" thickTop="1">
      <c r="A79" s="376"/>
      <c r="B79" s="153"/>
      <c r="C79" s="154"/>
      <c r="D79" s="155"/>
      <c r="E79" s="155"/>
      <c r="F79" s="155"/>
      <c r="G79" s="155"/>
      <c r="H79" s="155"/>
      <c r="I79" s="379"/>
      <c r="J79" s="380"/>
    </row>
    <row r="80" spans="1:10" ht="16.5" customHeight="1" thickBot="1">
      <c r="A80" s="381" t="s">
        <v>467</v>
      </c>
      <c r="B80" s="383"/>
      <c r="C80" s="384"/>
      <c r="D80" s="133"/>
      <c r="E80" s="133"/>
      <c r="F80" s="133"/>
      <c r="G80" s="133"/>
      <c r="H80" s="133"/>
      <c r="I80" s="134">
        <f>ROUNDDOWN((H80)/10,0)</f>
        <v>0</v>
      </c>
      <c r="J80" s="135" t="s">
        <v>99</v>
      </c>
    </row>
    <row r="81" spans="1:10" ht="16.5" customHeight="1" thickBot="1" thickTop="1">
      <c r="A81" s="382"/>
      <c r="B81" s="156"/>
      <c r="C81" s="157"/>
      <c r="D81" s="158"/>
      <c r="E81" s="158"/>
      <c r="F81" s="158"/>
      <c r="G81" s="158"/>
      <c r="H81" s="158"/>
      <c r="I81" s="385"/>
      <c r="J81" s="386"/>
    </row>
    <row r="82" spans="1:10" ht="16.5" customHeight="1" thickBot="1">
      <c r="A82" s="375" t="s">
        <v>468</v>
      </c>
      <c r="B82" s="377"/>
      <c r="C82" s="378"/>
      <c r="D82" s="137"/>
      <c r="E82" s="137"/>
      <c r="F82" s="137"/>
      <c r="G82" s="137"/>
      <c r="H82" s="137"/>
      <c r="I82" s="138">
        <f>ROUNDDOWN((H82)/10,0)</f>
        <v>0</v>
      </c>
      <c r="J82" s="139" t="s">
        <v>99</v>
      </c>
    </row>
    <row r="83" spans="1:10" ht="16.5" customHeight="1" thickBot="1" thickTop="1">
      <c r="A83" s="376"/>
      <c r="B83" s="153"/>
      <c r="C83" s="154"/>
      <c r="D83" s="155"/>
      <c r="E83" s="155"/>
      <c r="F83" s="155"/>
      <c r="G83" s="155"/>
      <c r="H83" s="155"/>
      <c r="I83" s="379"/>
      <c r="J83" s="380"/>
    </row>
  </sheetData>
  <sheetProtection/>
  <mergeCells count="124">
    <mergeCell ref="A80:A81"/>
    <mergeCell ref="B80:C80"/>
    <mergeCell ref="I81:J81"/>
    <mergeCell ref="A82:A83"/>
    <mergeCell ref="B82:C82"/>
    <mergeCell ref="I83:J83"/>
    <mergeCell ref="A76:A77"/>
    <mergeCell ref="B76:C76"/>
    <mergeCell ref="I77:J77"/>
    <mergeCell ref="A78:A79"/>
    <mergeCell ref="B78:C78"/>
    <mergeCell ref="I79:J79"/>
    <mergeCell ref="A72:A73"/>
    <mergeCell ref="B72:C72"/>
    <mergeCell ref="I73:J73"/>
    <mergeCell ref="A74:A75"/>
    <mergeCell ref="B74:C74"/>
    <mergeCell ref="I75:J75"/>
    <mergeCell ref="A68:A69"/>
    <mergeCell ref="B68:C68"/>
    <mergeCell ref="I69:J69"/>
    <mergeCell ref="A70:A71"/>
    <mergeCell ref="B70:C70"/>
    <mergeCell ref="I71:J71"/>
    <mergeCell ref="A64:A65"/>
    <mergeCell ref="B64:C64"/>
    <mergeCell ref="I65:J65"/>
    <mergeCell ref="A66:A67"/>
    <mergeCell ref="B66:C66"/>
    <mergeCell ref="I67:J67"/>
    <mergeCell ref="A60:A61"/>
    <mergeCell ref="B60:C60"/>
    <mergeCell ref="I61:J61"/>
    <mergeCell ref="A62:A63"/>
    <mergeCell ref="B62:C62"/>
    <mergeCell ref="I63:J63"/>
    <mergeCell ref="A56:A57"/>
    <mergeCell ref="B56:C56"/>
    <mergeCell ref="I57:J57"/>
    <mergeCell ref="A58:A59"/>
    <mergeCell ref="B58:C58"/>
    <mergeCell ref="I59:J59"/>
    <mergeCell ref="A52:A53"/>
    <mergeCell ref="B52:C52"/>
    <mergeCell ref="I53:J53"/>
    <mergeCell ref="A54:A55"/>
    <mergeCell ref="B54:C54"/>
    <mergeCell ref="I55:J55"/>
    <mergeCell ref="A48:A49"/>
    <mergeCell ref="B48:C48"/>
    <mergeCell ref="I49:J49"/>
    <mergeCell ref="A50:A51"/>
    <mergeCell ref="B50:C50"/>
    <mergeCell ref="I51:J51"/>
    <mergeCell ref="A44:A45"/>
    <mergeCell ref="B44:C44"/>
    <mergeCell ref="I45:J45"/>
    <mergeCell ref="A46:A47"/>
    <mergeCell ref="B46:C46"/>
    <mergeCell ref="I47:J47"/>
    <mergeCell ref="A4:A5"/>
    <mergeCell ref="B3:C3"/>
    <mergeCell ref="A1:J1"/>
    <mergeCell ref="I15:J15"/>
    <mergeCell ref="B4:C4"/>
    <mergeCell ref="B6:C6"/>
    <mergeCell ref="I3:J3"/>
    <mergeCell ref="I5:J5"/>
    <mergeCell ref="D3:G3"/>
    <mergeCell ref="I7:J7"/>
    <mergeCell ref="I9:J9"/>
    <mergeCell ref="I11:J11"/>
    <mergeCell ref="I13:J13"/>
    <mergeCell ref="A14:A15"/>
    <mergeCell ref="B8:C8"/>
    <mergeCell ref="B12:C12"/>
    <mergeCell ref="B14:C14"/>
    <mergeCell ref="B10:C10"/>
    <mergeCell ref="A6:A7"/>
    <mergeCell ref="A8:A9"/>
    <mergeCell ref="A10:A11"/>
    <mergeCell ref="A12:A13"/>
    <mergeCell ref="A16:A17"/>
    <mergeCell ref="B16:C16"/>
    <mergeCell ref="I17:J17"/>
    <mergeCell ref="A18:A19"/>
    <mergeCell ref="B18:C18"/>
    <mergeCell ref="I19:J19"/>
    <mergeCell ref="A20:A21"/>
    <mergeCell ref="B20:C20"/>
    <mergeCell ref="I21:J21"/>
    <mergeCell ref="A22:A23"/>
    <mergeCell ref="B22:C22"/>
    <mergeCell ref="I23:J23"/>
    <mergeCell ref="A24:A25"/>
    <mergeCell ref="B24:C24"/>
    <mergeCell ref="I25:J25"/>
    <mergeCell ref="A26:A27"/>
    <mergeCell ref="B26:C26"/>
    <mergeCell ref="I27:J27"/>
    <mergeCell ref="A28:A29"/>
    <mergeCell ref="B28:C28"/>
    <mergeCell ref="I29:J29"/>
    <mergeCell ref="A30:A31"/>
    <mergeCell ref="B30:C30"/>
    <mergeCell ref="I31:J31"/>
    <mergeCell ref="A32:A33"/>
    <mergeCell ref="B32:C32"/>
    <mergeCell ref="I33:J33"/>
    <mergeCell ref="A34:A35"/>
    <mergeCell ref="B34:C34"/>
    <mergeCell ref="I35:J35"/>
    <mergeCell ref="A36:A37"/>
    <mergeCell ref="B36:C36"/>
    <mergeCell ref="I37:J37"/>
    <mergeCell ref="A42:A43"/>
    <mergeCell ref="B42:C42"/>
    <mergeCell ref="I43:J43"/>
    <mergeCell ref="A38:A39"/>
    <mergeCell ref="B38:C38"/>
    <mergeCell ref="I39:J39"/>
    <mergeCell ref="A40:A41"/>
    <mergeCell ref="B40:C40"/>
    <mergeCell ref="I41:J41"/>
  </mergeCells>
  <printOptions/>
  <pageMargins left="0.1968503937007874" right="0.1968503937007874" top="0.3937007874015748" bottom="0.1968503937007874" header="0.11811023622047245" footer="0.11811023622047245"/>
  <pageSetup horizontalDpi="600" verticalDpi="600" orientation="portrait" paperSize="13" scale="98" r:id="rId1"/>
  <rowBreaks count="1" manualBreakCount="1">
    <brk id="43" max="255" man="1"/>
  </rowBreaks>
  <ignoredErrors>
    <ignoredError sqref="A4 A6 A8 A10 A12 A16 A14 A15 A17:A30 A32 A34 A36 A38 A48 A40:A47 A49:A67 A82 A68:A81 A8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28">
      <selection activeCell="H50" sqref="H50"/>
    </sheetView>
  </sheetViews>
  <sheetFormatPr defaultColWidth="9.00390625" defaultRowHeight="13.5"/>
  <cols>
    <col min="1" max="1" width="11.875" style="152" customWidth="1"/>
    <col min="2" max="2" width="2.625" style="166" customWidth="1"/>
    <col min="3" max="3" width="11.875" style="152" customWidth="1"/>
    <col min="4" max="4" width="2.625" style="166" customWidth="1"/>
    <col min="5" max="5" width="11.875" style="152" customWidth="1"/>
    <col min="6" max="6" width="2.625" style="166" customWidth="1"/>
    <col min="7" max="7" width="11.875" style="152" customWidth="1"/>
    <col min="8" max="8" width="2.625" style="166" customWidth="1"/>
    <col min="9" max="9" width="11.875" style="152" customWidth="1"/>
    <col min="10" max="10" width="2.75390625" style="166" customWidth="1"/>
    <col min="11" max="11" width="11.875" style="152" customWidth="1"/>
    <col min="12" max="12" width="2.75390625" style="166" customWidth="1"/>
    <col min="13" max="16384" width="9.00390625" style="163" customWidth="1"/>
  </cols>
  <sheetData>
    <row r="1" spans="1:12" s="150" customFormat="1" ht="30" customHeight="1">
      <c r="A1" s="404" t="s">
        <v>268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2:12" s="150" customFormat="1" ht="9.75" customHeight="1" thickBot="1">
      <c r="B2" s="151"/>
      <c r="C2" s="152"/>
      <c r="D2" s="166"/>
      <c r="E2" s="152"/>
      <c r="F2" s="166"/>
      <c r="G2" s="152"/>
      <c r="H2" s="166"/>
      <c r="I2" s="152"/>
      <c r="J2" s="151"/>
      <c r="K2" s="152"/>
      <c r="L2" s="151"/>
    </row>
    <row r="3" spans="1:12" ht="15.75" customHeight="1">
      <c r="A3" s="401" t="s">
        <v>257</v>
      </c>
      <c r="B3" s="402"/>
      <c r="C3" s="402"/>
      <c r="D3" s="403"/>
      <c r="E3" s="175"/>
      <c r="F3" s="161"/>
      <c r="G3" s="175"/>
      <c r="H3" s="161"/>
      <c r="I3" s="175"/>
      <c r="J3" s="161"/>
      <c r="K3" s="175"/>
      <c r="L3" s="161"/>
    </row>
    <row r="4" spans="1:12" s="164" customFormat="1" ht="3" customHeight="1" thickBot="1">
      <c r="A4" s="185"/>
      <c r="B4" s="185"/>
      <c r="C4" s="185"/>
      <c r="D4" s="185"/>
      <c r="E4" s="186"/>
      <c r="F4" s="187"/>
      <c r="G4" s="186"/>
      <c r="H4" s="187"/>
      <c r="I4" s="186"/>
      <c r="J4" s="187"/>
      <c r="K4" s="186"/>
      <c r="L4" s="187"/>
    </row>
    <row r="5" spans="1:12" s="184" customFormat="1" ht="15.75" customHeight="1" thickBot="1">
      <c r="A5" s="188" t="s">
        <v>259</v>
      </c>
      <c r="B5" s="189" t="s">
        <v>260</v>
      </c>
      <c r="C5" s="189" t="s">
        <v>259</v>
      </c>
      <c r="D5" s="189" t="s">
        <v>260</v>
      </c>
      <c r="E5" s="189" t="s">
        <v>259</v>
      </c>
      <c r="F5" s="189" t="s">
        <v>260</v>
      </c>
      <c r="G5" s="189" t="s">
        <v>259</v>
      </c>
      <c r="H5" s="189" t="s">
        <v>260</v>
      </c>
      <c r="I5" s="189" t="s">
        <v>259</v>
      </c>
      <c r="J5" s="190" t="s">
        <v>260</v>
      </c>
      <c r="K5" s="189" t="s">
        <v>259</v>
      </c>
      <c r="L5" s="190" t="s">
        <v>260</v>
      </c>
    </row>
    <row r="6" spans="1:12" ht="15.75" customHeight="1">
      <c r="A6" s="172" t="s">
        <v>404</v>
      </c>
      <c r="B6" s="167">
        <v>1</v>
      </c>
      <c r="C6" s="172" t="s">
        <v>80</v>
      </c>
      <c r="D6" s="167">
        <v>1</v>
      </c>
      <c r="E6" s="172" t="s">
        <v>700</v>
      </c>
      <c r="F6" s="167">
        <v>1</v>
      </c>
      <c r="G6" s="172"/>
      <c r="H6" s="167"/>
      <c r="I6" s="180"/>
      <c r="J6" s="167"/>
      <c r="K6" s="172" t="s">
        <v>618</v>
      </c>
      <c r="L6" s="167">
        <v>1</v>
      </c>
    </row>
    <row r="7" spans="1:12" ht="15.75" customHeight="1">
      <c r="A7" s="173"/>
      <c r="B7" s="168"/>
      <c r="C7" s="173" t="s">
        <v>263</v>
      </c>
      <c r="D7" s="168">
        <v>2</v>
      </c>
      <c r="E7" s="173" t="s">
        <v>657</v>
      </c>
      <c r="F7" s="168">
        <v>1</v>
      </c>
      <c r="G7" s="173"/>
      <c r="H7" s="168"/>
      <c r="I7" s="181"/>
      <c r="J7" s="168"/>
      <c r="K7" s="181" t="s">
        <v>658</v>
      </c>
      <c r="L7" s="168">
        <v>1</v>
      </c>
    </row>
    <row r="8" spans="1:12" ht="15.75" customHeight="1">
      <c r="A8" s="160" t="s">
        <v>285</v>
      </c>
      <c r="B8" s="169">
        <v>1</v>
      </c>
      <c r="C8" s="160" t="s">
        <v>412</v>
      </c>
      <c r="D8" s="169">
        <v>1</v>
      </c>
      <c r="E8" s="160"/>
      <c r="F8" s="169"/>
      <c r="G8" s="160"/>
      <c r="H8" s="169"/>
      <c r="I8" s="159"/>
      <c r="J8" s="169"/>
      <c r="K8" s="159" t="s">
        <v>659</v>
      </c>
      <c r="L8" s="169">
        <v>1</v>
      </c>
    </row>
    <row r="9" spans="1:12" ht="15.75" customHeight="1">
      <c r="A9" s="173" t="s">
        <v>475</v>
      </c>
      <c r="B9" s="168">
        <v>1</v>
      </c>
      <c r="C9" s="173" t="s">
        <v>273</v>
      </c>
      <c r="D9" s="168">
        <v>3</v>
      </c>
      <c r="E9" s="173"/>
      <c r="F9" s="168"/>
      <c r="G9" s="173"/>
      <c r="H9" s="168"/>
      <c r="I9" s="181"/>
      <c r="J9" s="168"/>
      <c r="K9" s="181"/>
      <c r="L9" s="168"/>
    </row>
    <row r="10" spans="1:12" ht="15.75" customHeight="1">
      <c r="A10" s="160" t="s">
        <v>476</v>
      </c>
      <c r="B10" s="169">
        <v>1</v>
      </c>
      <c r="C10" s="160" t="s">
        <v>563</v>
      </c>
      <c r="D10" s="169">
        <v>1</v>
      </c>
      <c r="E10" s="160"/>
      <c r="F10" s="169"/>
      <c r="G10" s="160"/>
      <c r="H10" s="169"/>
      <c r="I10" s="159"/>
      <c r="J10" s="169"/>
      <c r="K10" s="159"/>
      <c r="L10" s="169"/>
    </row>
    <row r="11" spans="1:12" ht="15.75" customHeight="1">
      <c r="A11" s="173" t="s">
        <v>619</v>
      </c>
      <c r="B11" s="168"/>
      <c r="C11" s="173"/>
      <c r="D11" s="168"/>
      <c r="E11" s="173"/>
      <c r="F11" s="168"/>
      <c r="G11" s="173"/>
      <c r="H11" s="168"/>
      <c r="I11" s="181"/>
      <c r="J11" s="168"/>
      <c r="K11" s="181"/>
      <c r="L11" s="168"/>
    </row>
    <row r="12" spans="1:12" ht="15.75" customHeight="1">
      <c r="A12" s="160" t="s">
        <v>173</v>
      </c>
      <c r="B12" s="169">
        <v>1</v>
      </c>
      <c r="C12" s="160"/>
      <c r="D12" s="169"/>
      <c r="E12" s="160"/>
      <c r="F12" s="169"/>
      <c r="G12" s="160"/>
      <c r="H12" s="169"/>
      <c r="I12" s="159"/>
      <c r="J12" s="169"/>
      <c r="K12" s="159"/>
      <c r="L12" s="169"/>
    </row>
    <row r="13" spans="1:12" ht="15.75" customHeight="1">
      <c r="A13" s="173" t="s">
        <v>171</v>
      </c>
      <c r="B13" s="168">
        <v>1</v>
      </c>
      <c r="C13" s="173" t="s">
        <v>299</v>
      </c>
      <c r="D13" s="168">
        <v>1</v>
      </c>
      <c r="E13" s="173"/>
      <c r="F13" s="168"/>
      <c r="G13" s="173"/>
      <c r="H13" s="168"/>
      <c r="I13" s="181"/>
      <c r="J13" s="168"/>
      <c r="K13" s="181"/>
      <c r="L13" s="168"/>
    </row>
    <row r="14" spans="1:12" ht="15.75" customHeight="1">
      <c r="A14" s="222" t="s">
        <v>208</v>
      </c>
      <c r="B14" s="223">
        <v>1</v>
      </c>
      <c r="C14" s="222"/>
      <c r="D14" s="223"/>
      <c r="E14" s="222"/>
      <c r="F14" s="223"/>
      <c r="G14" s="222"/>
      <c r="H14" s="223"/>
      <c r="I14" s="224"/>
      <c r="J14" s="223"/>
      <c r="K14" s="224"/>
      <c r="L14" s="223"/>
    </row>
    <row r="15" spans="1:12" ht="15.75" customHeight="1">
      <c r="A15" s="173" t="s">
        <v>212</v>
      </c>
      <c r="B15" s="168">
        <v>1</v>
      </c>
      <c r="C15" s="173"/>
      <c r="D15" s="168"/>
      <c r="E15" s="173"/>
      <c r="F15" s="168"/>
      <c r="G15" s="173"/>
      <c r="H15" s="168"/>
      <c r="I15" s="181"/>
      <c r="J15" s="168"/>
      <c r="K15" s="181"/>
      <c r="L15" s="168"/>
    </row>
    <row r="16" spans="1:12" ht="15.75" customHeight="1">
      <c r="A16" s="160"/>
      <c r="B16" s="169"/>
      <c r="C16" s="160"/>
      <c r="D16" s="169"/>
      <c r="E16" s="160"/>
      <c r="F16" s="169"/>
      <c r="G16" s="160"/>
      <c r="H16" s="169"/>
      <c r="I16" s="159"/>
      <c r="J16" s="169"/>
      <c r="K16" s="159"/>
      <c r="L16" s="169"/>
    </row>
    <row r="17" spans="1:12" ht="15.75" customHeight="1" thickBot="1">
      <c r="A17" s="174"/>
      <c r="B17" s="170"/>
      <c r="C17" s="174"/>
      <c r="D17" s="170"/>
      <c r="E17" s="174"/>
      <c r="F17" s="170"/>
      <c r="G17" s="174"/>
      <c r="H17" s="170"/>
      <c r="I17" s="182"/>
      <c r="J17" s="170"/>
      <c r="K17" s="182"/>
      <c r="L17" s="170"/>
    </row>
    <row r="18" spans="1:12" ht="4.5" customHeight="1" thickBot="1">
      <c r="A18" s="175"/>
      <c r="B18" s="161"/>
      <c r="C18" s="175">
        <v>21</v>
      </c>
      <c r="D18" s="161"/>
      <c r="E18" s="175"/>
      <c r="F18" s="161"/>
      <c r="G18" s="175"/>
      <c r="H18" s="161"/>
      <c r="I18" s="175"/>
      <c r="J18" s="161"/>
      <c r="K18" s="175"/>
      <c r="L18" s="161"/>
    </row>
    <row r="19" spans="1:12" ht="15.75" customHeight="1">
      <c r="A19" s="401" t="s">
        <v>258</v>
      </c>
      <c r="B19" s="402"/>
      <c r="C19" s="402"/>
      <c r="D19" s="403"/>
      <c r="E19" s="175"/>
      <c r="F19" s="161"/>
      <c r="G19" s="175"/>
      <c r="H19" s="161"/>
      <c r="I19" s="175"/>
      <c r="J19" s="161"/>
      <c r="K19" s="175"/>
      <c r="L19" s="161"/>
    </row>
    <row r="20" spans="1:12" s="164" customFormat="1" ht="3" customHeight="1" thickBot="1">
      <c r="A20" s="185"/>
      <c r="B20" s="185"/>
      <c r="C20" s="185">
        <v>15</v>
      </c>
      <c r="D20" s="185"/>
      <c r="E20" s="186"/>
      <c r="F20" s="187"/>
      <c r="G20" s="186"/>
      <c r="H20" s="187"/>
      <c r="I20" s="186"/>
      <c r="J20" s="187"/>
      <c r="K20" s="186"/>
      <c r="L20" s="187"/>
    </row>
    <row r="21" spans="1:12" s="165" customFormat="1" ht="15.75" customHeight="1" thickBot="1">
      <c r="A21" s="188" t="s">
        <v>259</v>
      </c>
      <c r="B21" s="189" t="s">
        <v>260</v>
      </c>
      <c r="C21" s="189" t="s">
        <v>259</v>
      </c>
      <c r="D21" s="189" t="s">
        <v>260</v>
      </c>
      <c r="E21" s="189" t="s">
        <v>259</v>
      </c>
      <c r="F21" s="189" t="s">
        <v>260</v>
      </c>
      <c r="G21" s="189" t="s">
        <v>259</v>
      </c>
      <c r="H21" s="189" t="s">
        <v>260</v>
      </c>
      <c r="I21" s="189" t="s">
        <v>259</v>
      </c>
      <c r="J21" s="190" t="s">
        <v>260</v>
      </c>
      <c r="K21" s="189" t="s">
        <v>259</v>
      </c>
      <c r="L21" s="190" t="s">
        <v>260</v>
      </c>
    </row>
    <row r="22" spans="1:12" ht="15.75" customHeight="1">
      <c r="A22" s="279" t="s">
        <v>300</v>
      </c>
      <c r="B22" s="167">
        <v>6</v>
      </c>
      <c r="C22" s="279" t="s">
        <v>528</v>
      </c>
      <c r="D22" s="167"/>
      <c r="E22" s="279" t="s">
        <v>286</v>
      </c>
      <c r="F22" s="167">
        <v>6</v>
      </c>
      <c r="G22" s="279" t="s">
        <v>255</v>
      </c>
      <c r="H22" s="167">
        <v>1</v>
      </c>
      <c r="I22" s="279" t="s">
        <v>632</v>
      </c>
      <c r="J22" s="167">
        <v>1</v>
      </c>
      <c r="K22" s="279" t="s">
        <v>621</v>
      </c>
      <c r="L22" s="167">
        <v>4</v>
      </c>
    </row>
    <row r="23" spans="1:12" ht="15.75" customHeight="1">
      <c r="A23" s="177" t="s">
        <v>405</v>
      </c>
      <c r="B23" s="168">
        <v>3</v>
      </c>
      <c r="C23" s="177" t="s">
        <v>264</v>
      </c>
      <c r="D23" s="168">
        <v>6</v>
      </c>
      <c r="E23" s="177" t="s">
        <v>254</v>
      </c>
      <c r="F23" s="168">
        <v>2</v>
      </c>
      <c r="G23" s="177" t="s">
        <v>291</v>
      </c>
      <c r="H23" s="168">
        <v>2</v>
      </c>
      <c r="I23" s="280"/>
      <c r="J23" s="281"/>
      <c r="K23" s="177" t="s">
        <v>571</v>
      </c>
      <c r="L23" s="168">
        <v>4</v>
      </c>
    </row>
    <row r="24" spans="1:12" ht="15.75" customHeight="1">
      <c r="A24" s="178" t="s">
        <v>328</v>
      </c>
      <c r="B24" s="169">
        <v>6</v>
      </c>
      <c r="C24" s="178" t="s">
        <v>292</v>
      </c>
      <c r="D24" s="169">
        <v>0</v>
      </c>
      <c r="E24" s="178" t="s">
        <v>215</v>
      </c>
      <c r="F24" s="169">
        <v>1</v>
      </c>
      <c r="G24" s="178" t="s">
        <v>564</v>
      </c>
      <c r="H24" s="169">
        <v>1</v>
      </c>
      <c r="I24" s="178" t="s">
        <v>302</v>
      </c>
      <c r="J24" s="169">
        <v>1</v>
      </c>
      <c r="K24" s="178" t="s">
        <v>572</v>
      </c>
      <c r="L24" s="169">
        <v>3</v>
      </c>
    </row>
    <row r="25" spans="1:12" ht="15.75" customHeight="1">
      <c r="A25" s="177" t="s">
        <v>329</v>
      </c>
      <c r="B25" s="168">
        <v>2</v>
      </c>
      <c r="C25" s="177" t="s">
        <v>529</v>
      </c>
      <c r="D25" s="168">
        <v>6</v>
      </c>
      <c r="E25" s="177" t="s">
        <v>287</v>
      </c>
      <c r="F25" s="168">
        <v>4</v>
      </c>
      <c r="G25" s="177" t="s">
        <v>327</v>
      </c>
      <c r="H25" s="168">
        <v>1</v>
      </c>
      <c r="I25" s="177" t="s">
        <v>325</v>
      </c>
      <c r="J25" s="168">
        <v>1</v>
      </c>
      <c r="K25" s="177" t="s">
        <v>573</v>
      </c>
      <c r="L25" s="168">
        <v>4</v>
      </c>
    </row>
    <row r="26" spans="1:12" ht="15.75" customHeight="1">
      <c r="A26" s="277" t="s">
        <v>262</v>
      </c>
      <c r="B26" s="278">
        <v>4</v>
      </c>
      <c r="C26" s="178" t="s">
        <v>303</v>
      </c>
      <c r="D26" s="169">
        <v>2</v>
      </c>
      <c r="E26" s="178" t="s">
        <v>288</v>
      </c>
      <c r="F26" s="169">
        <v>1</v>
      </c>
      <c r="G26" s="178" t="s">
        <v>702</v>
      </c>
      <c r="H26" s="169">
        <v>1</v>
      </c>
      <c r="I26" s="178" t="s">
        <v>704</v>
      </c>
      <c r="J26" s="169">
        <v>1</v>
      </c>
      <c r="K26" s="178" t="s">
        <v>625</v>
      </c>
      <c r="L26" s="169"/>
    </row>
    <row r="27" spans="1:12" ht="15.75" customHeight="1">
      <c r="A27" s="177" t="s">
        <v>172</v>
      </c>
      <c r="B27" s="168">
        <v>2</v>
      </c>
      <c r="C27" s="177" t="s">
        <v>304</v>
      </c>
      <c r="D27" s="168">
        <v>3</v>
      </c>
      <c r="E27" s="177" t="s">
        <v>301</v>
      </c>
      <c r="F27" s="168">
        <v>2</v>
      </c>
      <c r="G27" s="177" t="s">
        <v>42</v>
      </c>
      <c r="H27" s="168">
        <v>3</v>
      </c>
      <c r="I27" s="177" t="s">
        <v>326</v>
      </c>
      <c r="J27" s="168">
        <v>1</v>
      </c>
      <c r="K27" s="177" t="s">
        <v>624</v>
      </c>
      <c r="L27" s="168">
        <v>8</v>
      </c>
    </row>
    <row r="28" spans="1:12" ht="15.75" customHeight="1">
      <c r="A28" s="178" t="s">
        <v>256</v>
      </c>
      <c r="B28" s="169">
        <v>3</v>
      </c>
      <c r="C28" s="178" t="s">
        <v>305</v>
      </c>
      <c r="D28" s="169">
        <v>6</v>
      </c>
      <c r="E28" s="178" t="s">
        <v>413</v>
      </c>
      <c r="F28" s="169">
        <v>3</v>
      </c>
      <c r="G28" s="178" t="s">
        <v>701</v>
      </c>
      <c r="H28" s="169">
        <v>1</v>
      </c>
      <c r="I28" s="178" t="s">
        <v>289</v>
      </c>
      <c r="J28" s="169">
        <v>1</v>
      </c>
      <c r="K28" s="178" t="s">
        <v>623</v>
      </c>
      <c r="L28" s="169">
        <v>4</v>
      </c>
    </row>
    <row r="29" spans="1:12" ht="15.75" customHeight="1">
      <c r="A29" s="177" t="s">
        <v>211</v>
      </c>
      <c r="B29" s="168">
        <v>5</v>
      </c>
      <c r="C29" s="177"/>
      <c r="D29" s="168"/>
      <c r="E29" s="177" t="s">
        <v>414</v>
      </c>
      <c r="F29" s="168">
        <v>2</v>
      </c>
      <c r="G29" s="177" t="s">
        <v>703</v>
      </c>
      <c r="H29" s="168"/>
      <c r="I29" s="177"/>
      <c r="J29" s="168"/>
      <c r="K29" s="177" t="s">
        <v>575</v>
      </c>
      <c r="L29" s="168">
        <v>1</v>
      </c>
    </row>
    <row r="30" spans="1:12" ht="15.75" customHeight="1">
      <c r="A30" s="178" t="s">
        <v>45</v>
      </c>
      <c r="B30" s="169">
        <v>2</v>
      </c>
      <c r="C30" s="178"/>
      <c r="D30" s="169"/>
      <c r="E30" s="178" t="s">
        <v>620</v>
      </c>
      <c r="F30" s="169">
        <v>7</v>
      </c>
      <c r="G30" s="178" t="s">
        <v>626</v>
      </c>
      <c r="H30" s="169">
        <v>1</v>
      </c>
      <c r="I30" s="178"/>
      <c r="J30" s="169"/>
      <c r="K30" s="178" t="s">
        <v>574</v>
      </c>
      <c r="L30" s="169">
        <v>2</v>
      </c>
    </row>
    <row r="31" spans="1:12" ht="15.75" customHeight="1">
      <c r="A31" s="177" t="s">
        <v>290</v>
      </c>
      <c r="B31" s="168">
        <v>2</v>
      </c>
      <c r="C31" s="177"/>
      <c r="D31" s="168"/>
      <c r="E31" s="177"/>
      <c r="F31" s="168"/>
      <c r="G31" s="177"/>
      <c r="H31" s="168"/>
      <c r="I31" s="177"/>
      <c r="J31" s="168"/>
      <c r="K31" s="177" t="s">
        <v>622</v>
      </c>
      <c r="L31" s="168">
        <v>1</v>
      </c>
    </row>
    <row r="32" spans="1:12" ht="15.75" customHeight="1">
      <c r="A32" s="277" t="s">
        <v>638</v>
      </c>
      <c r="B32" s="278">
        <v>1</v>
      </c>
      <c r="C32" s="277"/>
      <c r="D32" s="278"/>
      <c r="E32" s="277"/>
      <c r="F32" s="278"/>
      <c r="G32" s="282"/>
      <c r="H32" s="283"/>
      <c r="I32" s="282"/>
      <c r="J32" s="283"/>
      <c r="K32" s="277" t="s">
        <v>577</v>
      </c>
      <c r="L32" s="278">
        <v>7</v>
      </c>
    </row>
    <row r="33" spans="1:12" ht="15.75" customHeight="1" thickBot="1">
      <c r="A33" s="179"/>
      <c r="B33" s="170"/>
      <c r="C33" s="179"/>
      <c r="D33" s="170"/>
      <c r="E33" s="179"/>
      <c r="F33" s="170"/>
      <c r="G33" s="179"/>
      <c r="H33" s="170"/>
      <c r="I33" s="179"/>
      <c r="J33" s="170"/>
      <c r="K33" s="179" t="s">
        <v>576</v>
      </c>
      <c r="L33" s="170">
        <v>5</v>
      </c>
    </row>
    <row r="34" spans="1:12" ht="4.5" customHeight="1" thickBot="1">
      <c r="A34" s="175"/>
      <c r="B34" s="161"/>
      <c r="C34" s="175"/>
      <c r="D34" s="161"/>
      <c r="E34" s="175"/>
      <c r="F34" s="161"/>
      <c r="G34" s="175"/>
      <c r="H34" s="161"/>
      <c r="I34" s="175"/>
      <c r="J34" s="161"/>
      <c r="K34" s="175"/>
      <c r="L34" s="161"/>
    </row>
    <row r="35" spans="1:12" ht="15.75" customHeight="1">
      <c r="A35" s="401" t="s">
        <v>261</v>
      </c>
      <c r="B35" s="402"/>
      <c r="C35" s="402"/>
      <c r="D35" s="403"/>
      <c r="E35" s="175"/>
      <c r="F35" s="161"/>
      <c r="G35" s="175"/>
      <c r="H35" s="161"/>
      <c r="I35" s="175"/>
      <c r="J35" s="161"/>
      <c r="K35" s="175"/>
      <c r="L35" s="161"/>
    </row>
    <row r="36" spans="1:12" s="164" customFormat="1" ht="3" customHeight="1" thickBot="1">
      <c r="A36" s="185" t="s">
        <v>519</v>
      </c>
      <c r="B36" s="185"/>
      <c r="C36" s="185"/>
      <c r="D36" s="185"/>
      <c r="E36" s="186"/>
      <c r="F36" s="187"/>
      <c r="G36" s="186"/>
      <c r="H36" s="187"/>
      <c r="I36" s="186"/>
      <c r="J36" s="187"/>
      <c r="K36" s="186"/>
      <c r="L36" s="187"/>
    </row>
    <row r="37" spans="1:12" s="165" customFormat="1" ht="15.75" customHeight="1" thickBot="1">
      <c r="A37" s="275" t="s">
        <v>259</v>
      </c>
      <c r="B37" s="189" t="s">
        <v>260</v>
      </c>
      <c r="C37" s="189" t="s">
        <v>259</v>
      </c>
      <c r="D37" s="189" t="s">
        <v>260</v>
      </c>
      <c r="E37" s="189" t="s">
        <v>259</v>
      </c>
      <c r="F37" s="189" t="s">
        <v>260</v>
      </c>
      <c r="G37" s="189" t="s">
        <v>259</v>
      </c>
      <c r="H37" s="189" t="s">
        <v>260</v>
      </c>
      <c r="I37" s="276" t="s">
        <v>259</v>
      </c>
      <c r="J37" s="190" t="s">
        <v>260</v>
      </c>
      <c r="K37" s="276" t="s">
        <v>259</v>
      </c>
      <c r="L37" s="190" t="s">
        <v>260</v>
      </c>
    </row>
    <row r="38" spans="1:12" ht="15.75" customHeight="1">
      <c r="A38" s="176" t="s">
        <v>210</v>
      </c>
      <c r="B38" s="171">
        <v>1</v>
      </c>
      <c r="C38" s="176" t="s">
        <v>214</v>
      </c>
      <c r="D38" s="171">
        <v>1</v>
      </c>
      <c r="E38" s="176" t="s">
        <v>306</v>
      </c>
      <c r="F38" s="171">
        <v>1</v>
      </c>
      <c r="G38" s="176" t="s">
        <v>337</v>
      </c>
      <c r="H38" s="171">
        <v>1</v>
      </c>
      <c r="I38" s="176"/>
      <c r="J38" s="171"/>
      <c r="K38" s="176"/>
      <c r="L38" s="171"/>
    </row>
    <row r="39" spans="1:12" ht="15.75" customHeight="1">
      <c r="A39" s="177" t="s">
        <v>640</v>
      </c>
      <c r="B39" s="168">
        <v>1</v>
      </c>
      <c r="C39" s="177" t="s">
        <v>265</v>
      </c>
      <c r="D39" s="168">
        <v>2</v>
      </c>
      <c r="E39" s="177" t="s">
        <v>219</v>
      </c>
      <c r="F39" s="168">
        <v>1</v>
      </c>
      <c r="G39" s="177" t="s">
        <v>338</v>
      </c>
      <c r="H39" s="168">
        <v>1</v>
      </c>
      <c r="I39" s="177"/>
      <c r="J39" s="168"/>
      <c r="K39" s="177"/>
      <c r="L39" s="168"/>
    </row>
    <row r="40" spans="1:12" ht="15.75" customHeight="1">
      <c r="A40" s="178" t="s">
        <v>174</v>
      </c>
      <c r="B40" s="169">
        <v>1</v>
      </c>
      <c r="C40" s="178" t="s">
        <v>278</v>
      </c>
      <c r="D40" s="169">
        <v>1</v>
      </c>
      <c r="E40" s="178" t="s">
        <v>307</v>
      </c>
      <c r="F40" s="169">
        <v>1</v>
      </c>
      <c r="G40" s="178" t="s">
        <v>407</v>
      </c>
      <c r="H40" s="169">
        <v>1</v>
      </c>
      <c r="I40" s="178"/>
      <c r="J40" s="169"/>
      <c r="K40" s="178"/>
      <c r="L40" s="169"/>
    </row>
    <row r="41" spans="1:12" ht="15.75" customHeight="1">
      <c r="A41" s="177" t="s">
        <v>206</v>
      </c>
      <c r="B41" s="168">
        <v>1</v>
      </c>
      <c r="C41" s="177" t="s">
        <v>237</v>
      </c>
      <c r="D41" s="168">
        <v>1</v>
      </c>
      <c r="E41" s="177" t="s">
        <v>308</v>
      </c>
      <c r="F41" s="168">
        <v>1</v>
      </c>
      <c r="G41" s="177" t="s">
        <v>408</v>
      </c>
      <c r="H41" s="168">
        <v>1</v>
      </c>
      <c r="I41" s="177"/>
      <c r="J41" s="168"/>
      <c r="K41" s="177"/>
      <c r="L41" s="168"/>
    </row>
    <row r="42" spans="1:12" ht="15.75" customHeight="1">
      <c r="A42" s="178" t="s">
        <v>207</v>
      </c>
      <c r="B42" s="169">
        <v>1</v>
      </c>
      <c r="C42" s="178" t="s">
        <v>266</v>
      </c>
      <c r="D42" s="169">
        <v>4</v>
      </c>
      <c r="E42" s="178" t="s">
        <v>309</v>
      </c>
      <c r="F42" s="169">
        <v>1</v>
      </c>
      <c r="G42" s="178" t="s">
        <v>409</v>
      </c>
      <c r="H42" s="169">
        <v>2</v>
      </c>
      <c r="I42" s="178"/>
      <c r="J42" s="169"/>
      <c r="K42" s="178"/>
      <c r="L42" s="169"/>
    </row>
    <row r="43" spans="1:12" ht="15.75" customHeight="1">
      <c r="A43" s="177" t="s">
        <v>209</v>
      </c>
      <c r="B43" s="168">
        <v>1</v>
      </c>
      <c r="C43" s="177" t="s">
        <v>267</v>
      </c>
      <c r="D43" s="168">
        <v>1</v>
      </c>
      <c r="E43" s="177" t="s">
        <v>310</v>
      </c>
      <c r="F43" s="168">
        <v>1</v>
      </c>
      <c r="G43" s="177" t="s">
        <v>410</v>
      </c>
      <c r="H43" s="168">
        <v>2</v>
      </c>
      <c r="I43" s="177"/>
      <c r="J43" s="168"/>
      <c r="K43" s="177"/>
      <c r="L43" s="168"/>
    </row>
    <row r="44" spans="1:12" ht="15.75" customHeight="1">
      <c r="A44" s="178" t="s">
        <v>530</v>
      </c>
      <c r="B44" s="169">
        <v>2</v>
      </c>
      <c r="C44" s="178" t="s">
        <v>274</v>
      </c>
      <c r="D44" s="169">
        <v>2</v>
      </c>
      <c r="E44" s="178" t="s">
        <v>311</v>
      </c>
      <c r="F44" s="169">
        <v>1</v>
      </c>
      <c r="G44" s="178" t="s">
        <v>411</v>
      </c>
      <c r="H44" s="169">
        <v>1</v>
      </c>
      <c r="I44" s="178"/>
      <c r="J44" s="169"/>
      <c r="K44" s="178"/>
      <c r="L44" s="169"/>
    </row>
    <row r="45" spans="1:12" ht="15.75" customHeight="1">
      <c r="A45" s="177" t="s">
        <v>238</v>
      </c>
      <c r="B45" s="168">
        <v>1</v>
      </c>
      <c r="C45" s="177" t="s">
        <v>293</v>
      </c>
      <c r="D45" s="168">
        <v>2</v>
      </c>
      <c r="E45" s="177" t="s">
        <v>312</v>
      </c>
      <c r="F45" s="168">
        <v>1</v>
      </c>
      <c r="G45" s="177" t="s">
        <v>477</v>
      </c>
      <c r="H45" s="168">
        <v>1</v>
      </c>
      <c r="I45" s="177"/>
      <c r="J45" s="168"/>
      <c r="K45" s="177"/>
      <c r="L45" s="168"/>
    </row>
    <row r="46" spans="1:12" ht="15.75" customHeight="1">
      <c r="A46" s="178" t="s">
        <v>323</v>
      </c>
      <c r="B46" s="169">
        <v>1</v>
      </c>
      <c r="C46" s="178" t="s">
        <v>294</v>
      </c>
      <c r="D46" s="169">
        <v>1</v>
      </c>
      <c r="E46" s="178" t="s">
        <v>336</v>
      </c>
      <c r="F46" s="169">
        <v>1</v>
      </c>
      <c r="G46" s="178" t="s">
        <v>478</v>
      </c>
      <c r="H46" s="169">
        <v>1</v>
      </c>
      <c r="I46" s="183"/>
      <c r="J46" s="169"/>
      <c r="K46" s="183"/>
      <c r="L46" s="169"/>
    </row>
    <row r="47" spans="1:12" ht="15.75" customHeight="1">
      <c r="A47" s="177" t="s">
        <v>660</v>
      </c>
      <c r="B47" s="168">
        <v>1</v>
      </c>
      <c r="C47" s="177" t="s">
        <v>406</v>
      </c>
      <c r="D47" s="168">
        <v>1</v>
      </c>
      <c r="E47" s="177" t="s">
        <v>667</v>
      </c>
      <c r="F47" s="168">
        <v>1</v>
      </c>
      <c r="G47" s="177" t="s">
        <v>672</v>
      </c>
      <c r="H47" s="168">
        <v>1</v>
      </c>
      <c r="I47" s="177"/>
      <c r="J47" s="168"/>
      <c r="K47" s="177"/>
      <c r="L47" s="168"/>
    </row>
    <row r="48" spans="1:12" ht="15.75" customHeight="1">
      <c r="A48" s="178" t="s">
        <v>633</v>
      </c>
      <c r="B48" s="169">
        <v>1</v>
      </c>
      <c r="C48" s="178" t="s">
        <v>663</v>
      </c>
      <c r="D48" s="169">
        <v>1</v>
      </c>
      <c r="E48" s="178" t="s">
        <v>668</v>
      </c>
      <c r="F48" s="169">
        <v>1</v>
      </c>
      <c r="G48" s="178" t="s">
        <v>705</v>
      </c>
      <c r="H48" s="169">
        <v>1</v>
      </c>
      <c r="I48" s="183"/>
      <c r="J48" s="169"/>
      <c r="K48" s="183"/>
      <c r="L48" s="169"/>
    </row>
    <row r="49" spans="1:12" ht="15.75" customHeight="1">
      <c r="A49" s="177" t="s">
        <v>661</v>
      </c>
      <c r="B49" s="168">
        <v>1</v>
      </c>
      <c r="C49" s="177" t="s">
        <v>664</v>
      </c>
      <c r="D49" s="168">
        <v>1</v>
      </c>
      <c r="E49" s="177" t="s">
        <v>669</v>
      </c>
      <c r="F49" s="168">
        <v>1</v>
      </c>
      <c r="G49" s="177" t="s">
        <v>706</v>
      </c>
      <c r="H49" s="168">
        <v>1</v>
      </c>
      <c r="I49" s="177"/>
      <c r="J49" s="168"/>
      <c r="K49" s="177"/>
      <c r="L49" s="168"/>
    </row>
    <row r="50" spans="1:12" ht="15.75" customHeight="1">
      <c r="A50" s="178" t="s">
        <v>662</v>
      </c>
      <c r="B50" s="169">
        <v>1</v>
      </c>
      <c r="C50" s="178" t="s">
        <v>627</v>
      </c>
      <c r="D50" s="169">
        <v>1</v>
      </c>
      <c r="E50" s="178" t="s">
        <v>670</v>
      </c>
      <c r="F50" s="169">
        <v>1</v>
      </c>
      <c r="G50" s="178"/>
      <c r="H50" s="169"/>
      <c r="I50" s="178"/>
      <c r="J50" s="169"/>
      <c r="K50" s="178"/>
      <c r="L50" s="169"/>
    </row>
    <row r="51" spans="1:12" ht="15.75" customHeight="1" thickBot="1">
      <c r="A51" s="179" t="s">
        <v>665</v>
      </c>
      <c r="B51" s="170">
        <v>1</v>
      </c>
      <c r="C51" s="179" t="s">
        <v>666</v>
      </c>
      <c r="D51" s="170">
        <v>1</v>
      </c>
      <c r="E51" s="179" t="s">
        <v>671</v>
      </c>
      <c r="F51" s="170">
        <v>1</v>
      </c>
      <c r="G51" s="179"/>
      <c r="H51" s="170"/>
      <c r="I51" s="179"/>
      <c r="J51" s="170"/>
      <c r="K51" s="179"/>
      <c r="L51" s="170"/>
    </row>
    <row r="52" spans="1:12" ht="15.75" customHeight="1">
      <c r="A52" s="175"/>
      <c r="B52" s="161"/>
      <c r="C52" s="175"/>
      <c r="D52" s="161"/>
      <c r="E52" s="175"/>
      <c r="F52" s="161"/>
      <c r="G52" s="175"/>
      <c r="H52" s="161"/>
      <c r="I52" s="175"/>
      <c r="J52" s="161"/>
      <c r="K52" s="175"/>
      <c r="L52" s="161"/>
    </row>
    <row r="53" spans="1:12" ht="15.75" customHeight="1">
      <c r="A53" s="175"/>
      <c r="B53" s="161"/>
      <c r="C53" s="175"/>
      <c r="D53" s="161"/>
      <c r="E53" s="175"/>
      <c r="F53" s="161"/>
      <c r="G53" s="175"/>
      <c r="H53" s="161"/>
      <c r="I53" s="175"/>
      <c r="J53" s="161"/>
      <c r="K53" s="175"/>
      <c r="L53" s="161"/>
    </row>
    <row r="54" spans="1:12" ht="13.5">
      <c r="A54" s="175"/>
      <c r="B54" s="161"/>
      <c r="C54" s="175"/>
      <c r="D54" s="161"/>
      <c r="E54" s="175"/>
      <c r="F54" s="161"/>
      <c r="G54" s="175"/>
      <c r="H54" s="161"/>
      <c r="I54" s="175"/>
      <c r="J54" s="161"/>
      <c r="K54" s="175"/>
      <c r="L54" s="161"/>
    </row>
    <row r="55" spans="1:12" ht="13.5">
      <c r="A55" s="175"/>
      <c r="B55" s="161"/>
      <c r="C55" s="175"/>
      <c r="D55" s="161"/>
      <c r="E55" s="175"/>
      <c r="F55" s="161"/>
      <c r="G55" s="175"/>
      <c r="H55" s="161"/>
      <c r="I55" s="175"/>
      <c r="J55" s="161"/>
      <c r="K55" s="175"/>
      <c r="L55" s="161"/>
    </row>
    <row r="56" spans="1:12" ht="13.5">
      <c r="A56" s="175"/>
      <c r="B56" s="161"/>
      <c r="C56" s="175"/>
      <c r="D56" s="161"/>
      <c r="E56" s="175"/>
      <c r="F56" s="161"/>
      <c r="G56" s="175"/>
      <c r="H56" s="161"/>
      <c r="I56" s="175"/>
      <c r="J56" s="161"/>
      <c r="K56" s="175"/>
      <c r="L56" s="161"/>
    </row>
    <row r="57" spans="1:12" ht="13.5">
      <c r="A57" s="175"/>
      <c r="B57" s="161"/>
      <c r="C57" s="175"/>
      <c r="D57" s="161"/>
      <c r="E57" s="175"/>
      <c r="F57" s="161"/>
      <c r="G57" s="175"/>
      <c r="H57" s="161"/>
      <c r="I57" s="175"/>
      <c r="J57" s="161"/>
      <c r="K57" s="175"/>
      <c r="L57" s="161"/>
    </row>
    <row r="58" spans="1:12" ht="13.5">
      <c r="A58" s="175"/>
      <c r="B58" s="161"/>
      <c r="C58" s="175"/>
      <c r="D58" s="161"/>
      <c r="E58" s="175"/>
      <c r="F58" s="161"/>
      <c r="G58" s="175"/>
      <c r="H58" s="161"/>
      <c r="I58" s="175"/>
      <c r="J58" s="161"/>
      <c r="K58" s="175"/>
      <c r="L58" s="161"/>
    </row>
  </sheetData>
  <sheetProtection/>
  <mergeCells count="4">
    <mergeCell ref="A3:D3"/>
    <mergeCell ref="A19:D19"/>
    <mergeCell ref="A35:D35"/>
    <mergeCell ref="A1:L1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13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SheetLayoutView="100" workbookViewId="0" topLeftCell="A31">
      <selection activeCell="U44" sqref="U44"/>
    </sheetView>
  </sheetViews>
  <sheetFormatPr defaultColWidth="9.00390625" defaultRowHeight="13.5"/>
  <cols>
    <col min="1" max="1" width="8.25390625" style="0" customWidth="1"/>
    <col min="2" max="2" width="0.5" style="0" customWidth="1"/>
    <col min="3" max="3" width="8.25390625" style="0" customWidth="1"/>
    <col min="4" max="4" width="0.5" style="0" customWidth="1"/>
    <col min="5" max="5" width="8.25390625" style="0" customWidth="1"/>
    <col min="6" max="6" width="0.5" style="0" customWidth="1"/>
    <col min="7" max="7" width="8.25390625" style="0" customWidth="1"/>
    <col min="8" max="8" width="0.5" style="0" customWidth="1"/>
    <col min="9" max="9" width="8.25390625" style="0" customWidth="1"/>
    <col min="10" max="10" width="0.5" style="0" customWidth="1"/>
    <col min="11" max="11" width="8.25390625" style="0" customWidth="1"/>
    <col min="12" max="12" width="0.5" style="0" customWidth="1"/>
    <col min="13" max="13" width="8.25390625" style="0" customWidth="1"/>
    <col min="14" max="14" width="0.5" style="0" customWidth="1"/>
    <col min="15" max="15" width="8.25390625" style="0" customWidth="1"/>
    <col min="16" max="16" width="0.5" style="0" customWidth="1"/>
    <col min="17" max="17" width="8.25390625" style="0" customWidth="1"/>
    <col min="18" max="18" width="0.5" style="0" customWidth="1"/>
    <col min="19" max="19" width="8.25390625" style="0" customWidth="1"/>
  </cols>
  <sheetData>
    <row r="1" spans="1:19" s="14" customFormat="1" ht="30" customHeight="1" thickBot="1">
      <c r="A1" s="331" t="s">
        <v>112</v>
      </c>
      <c r="B1" s="332"/>
      <c r="C1" s="332"/>
      <c r="D1" s="332"/>
      <c r="E1" s="332"/>
      <c r="F1" s="332"/>
      <c r="G1" s="333"/>
      <c r="H1" s="17"/>
      <c r="I1" s="325" t="s">
        <v>479</v>
      </c>
      <c r="J1" s="326"/>
      <c r="K1" s="327"/>
      <c r="M1" s="406" t="s">
        <v>565</v>
      </c>
      <c r="N1" s="407"/>
      <c r="O1" s="407"/>
      <c r="P1" s="407"/>
      <c r="Q1" s="407"/>
      <c r="R1" s="407"/>
      <c r="S1" s="408"/>
    </row>
    <row r="2" spans="1:19" s="14" customFormat="1" ht="3" customHeight="1" thickBot="1">
      <c r="A2" s="20"/>
      <c r="B2" s="21"/>
      <c r="C2" s="22"/>
      <c r="D2" s="22"/>
      <c r="E2" s="23"/>
      <c r="F2" s="23"/>
      <c r="G2" s="24"/>
      <c r="H2" s="17"/>
      <c r="M2" s="25"/>
      <c r="N2" s="15"/>
      <c r="O2" s="15"/>
      <c r="P2" s="15"/>
      <c r="Q2" s="15"/>
      <c r="R2" s="15"/>
      <c r="S2" s="26"/>
    </row>
    <row r="3" spans="1:19" s="14" customFormat="1" ht="19.5" customHeight="1" thickBot="1">
      <c r="A3" s="334" t="s">
        <v>113</v>
      </c>
      <c r="B3" s="335"/>
      <c r="C3" s="335"/>
      <c r="D3" s="335"/>
      <c r="E3" s="335"/>
      <c r="F3" s="335"/>
      <c r="G3" s="336"/>
      <c r="H3" s="17"/>
      <c r="I3" s="328" t="s">
        <v>115</v>
      </c>
      <c r="J3" s="329"/>
      <c r="K3" s="330"/>
      <c r="M3" s="440" t="s">
        <v>609</v>
      </c>
      <c r="N3" s="441"/>
      <c r="O3" s="441"/>
      <c r="P3" s="441"/>
      <c r="Q3" s="441"/>
      <c r="R3" s="441"/>
      <c r="S3" s="442"/>
    </row>
    <row r="4" spans="13:19" ht="3" customHeight="1" thickBot="1">
      <c r="M4" s="443"/>
      <c r="N4" s="441"/>
      <c r="O4" s="441"/>
      <c r="P4" s="441"/>
      <c r="Q4" s="441"/>
      <c r="R4" s="441"/>
      <c r="S4" s="442"/>
    </row>
    <row r="5" spans="1:19" s="14" customFormat="1" ht="19.5" customHeight="1" thickBot="1">
      <c r="A5" s="28" t="s">
        <v>0</v>
      </c>
      <c r="C5" s="12" t="s">
        <v>480</v>
      </c>
      <c r="D5" s="194"/>
      <c r="E5" s="194"/>
      <c r="F5" s="194"/>
      <c r="G5" s="194"/>
      <c r="H5" s="194"/>
      <c r="I5" s="194"/>
      <c r="J5" s="194"/>
      <c r="K5" s="195"/>
      <c r="L5" s="15"/>
      <c r="M5" s="444"/>
      <c r="N5" s="445"/>
      <c r="O5" s="445"/>
      <c r="P5" s="445"/>
      <c r="Q5" s="445"/>
      <c r="R5" s="445"/>
      <c r="S5" s="446"/>
    </row>
    <row r="6" spans="1:19" s="14" customFormat="1" ht="3" customHeight="1" thickBot="1">
      <c r="A6" s="1"/>
      <c r="M6" s="16"/>
      <c r="N6" s="16"/>
      <c r="O6" s="16"/>
      <c r="P6" s="16"/>
      <c r="Q6" s="16"/>
      <c r="R6" s="16"/>
      <c r="S6" s="16"/>
    </row>
    <row r="7" spans="1:19" s="14" customFormat="1" ht="19.5" customHeight="1" thickBot="1">
      <c r="A7" s="28" t="s">
        <v>481</v>
      </c>
      <c r="C7" s="409" t="s">
        <v>557</v>
      </c>
      <c r="D7" s="410"/>
      <c r="E7" s="411"/>
      <c r="F7" s="1"/>
      <c r="G7" s="238" t="s">
        <v>61</v>
      </c>
      <c r="H7" s="15"/>
      <c r="I7" s="412" t="s">
        <v>558</v>
      </c>
      <c r="J7" s="413"/>
      <c r="K7" s="414"/>
      <c r="M7" s="73" t="s">
        <v>6</v>
      </c>
      <c r="N7" s="39"/>
      <c r="O7" s="76">
        <v>47</v>
      </c>
      <c r="P7" s="32"/>
      <c r="Q7" s="32"/>
      <c r="R7" s="32"/>
      <c r="S7" s="57"/>
    </row>
    <row r="8" spans="1:20" s="14" customFormat="1" ht="3" customHeight="1" thickBot="1">
      <c r="A8" s="196"/>
      <c r="G8" s="239"/>
      <c r="M8" s="74"/>
      <c r="N8" s="39"/>
      <c r="O8" s="32"/>
      <c r="P8" s="32"/>
      <c r="Q8" s="32"/>
      <c r="R8" s="32"/>
      <c r="S8" s="32"/>
      <c r="T8" s="15"/>
    </row>
    <row r="9" spans="1:19" s="39" customFormat="1" ht="19.5" customHeight="1" thickBot="1">
      <c r="A9" s="30" t="s">
        <v>187</v>
      </c>
      <c r="B9" s="51"/>
      <c r="C9" s="322" t="s">
        <v>555</v>
      </c>
      <c r="D9" s="323"/>
      <c r="E9" s="324"/>
      <c r="F9" s="235"/>
      <c r="G9" s="240" t="s">
        <v>516</v>
      </c>
      <c r="H9" s="235"/>
      <c r="I9" s="322" t="s">
        <v>556</v>
      </c>
      <c r="J9" s="323"/>
      <c r="K9" s="324"/>
      <c r="M9" s="74" t="s">
        <v>7</v>
      </c>
      <c r="O9" s="58"/>
      <c r="P9" s="32"/>
      <c r="Q9" s="32" t="s">
        <v>33</v>
      </c>
      <c r="R9" s="32"/>
      <c r="S9" s="57"/>
    </row>
    <row r="10" s="39" customFormat="1" ht="3" customHeight="1" thickBot="1"/>
    <row r="11" spans="1:19" s="39" customFormat="1" ht="19.5" customHeight="1" thickBot="1">
      <c r="A11" s="290" t="s">
        <v>97</v>
      </c>
      <c r="B11" s="291"/>
      <c r="C11" s="292"/>
      <c r="E11" s="290" t="s">
        <v>8</v>
      </c>
      <c r="F11" s="291"/>
      <c r="G11" s="292"/>
      <c r="H11" s="191"/>
      <c r="I11" s="68" t="s">
        <v>19</v>
      </c>
      <c r="J11" s="101"/>
      <c r="K11" s="198">
        <f>C12+O7</f>
        <v>68</v>
      </c>
      <c r="M11" s="68" t="s">
        <v>22</v>
      </c>
      <c r="N11" s="101"/>
      <c r="O11" s="198">
        <f>C13+O7</f>
        <v>61</v>
      </c>
      <c r="P11" s="51"/>
      <c r="Q11" s="68" t="s">
        <v>26</v>
      </c>
      <c r="R11" s="101"/>
      <c r="S11" s="198">
        <f>C15</f>
        <v>14</v>
      </c>
    </row>
    <row r="12" spans="1:19" s="39" customFormat="1" ht="19.5" customHeight="1" thickBot="1">
      <c r="A12" s="144" t="s">
        <v>9</v>
      </c>
      <c r="B12" s="199"/>
      <c r="C12" s="200">
        <v>21</v>
      </c>
      <c r="E12" s="88" t="s">
        <v>14</v>
      </c>
      <c r="F12" s="58"/>
      <c r="G12" s="200" t="str">
        <f>C12*5+O7&amp;"％"</f>
        <v>152％</v>
      </c>
      <c r="I12" s="145" t="s">
        <v>20</v>
      </c>
      <c r="J12" s="105"/>
      <c r="K12" s="201" t="s">
        <v>111</v>
      </c>
      <c r="M12" s="145" t="s">
        <v>24</v>
      </c>
      <c r="N12" s="105"/>
      <c r="O12" s="201" t="s">
        <v>111</v>
      </c>
      <c r="P12" s="51"/>
      <c r="Q12" s="145" t="s">
        <v>27</v>
      </c>
      <c r="R12" s="105"/>
      <c r="S12" s="201" t="s">
        <v>111</v>
      </c>
    </row>
    <row r="13" spans="1:19" s="39" customFormat="1" ht="19.5" customHeight="1" thickBot="1">
      <c r="A13" s="144" t="s">
        <v>10</v>
      </c>
      <c r="B13" s="199"/>
      <c r="C13" s="200">
        <v>14</v>
      </c>
      <c r="E13" s="88" t="s">
        <v>15</v>
      </c>
      <c r="F13" s="58"/>
      <c r="G13" s="200" t="str">
        <f>C13*5+O7&amp;"％"</f>
        <v>117％</v>
      </c>
      <c r="I13" s="69" t="s">
        <v>21</v>
      </c>
      <c r="J13" s="101"/>
      <c r="K13" s="198">
        <f>C14+O7</f>
        <v>69</v>
      </c>
      <c r="M13" s="69" t="s">
        <v>23</v>
      </c>
      <c r="N13" s="101"/>
      <c r="O13" s="198">
        <f>K13+C14</f>
        <v>91</v>
      </c>
      <c r="P13" s="51"/>
      <c r="Q13" s="69" t="s">
        <v>47</v>
      </c>
      <c r="R13" s="101"/>
      <c r="S13" s="198">
        <f>K13+C13</f>
        <v>83</v>
      </c>
    </row>
    <row r="14" spans="1:19" s="39" customFormat="1" ht="19.5" customHeight="1" thickBot="1">
      <c r="A14" s="144" t="s">
        <v>11</v>
      </c>
      <c r="B14" s="199"/>
      <c r="C14" s="200">
        <v>22</v>
      </c>
      <c r="E14" s="88" t="s">
        <v>16</v>
      </c>
      <c r="F14" s="58"/>
      <c r="G14" s="200" t="str">
        <f>C14*5+O7&amp;"％"</f>
        <v>157％</v>
      </c>
      <c r="I14" s="145" t="s">
        <v>569</v>
      </c>
      <c r="J14" s="105"/>
      <c r="K14" s="202"/>
      <c r="M14" s="145" t="s">
        <v>570</v>
      </c>
      <c r="N14" s="105"/>
      <c r="O14" s="202"/>
      <c r="P14" s="51"/>
      <c r="Q14" s="145" t="s">
        <v>570</v>
      </c>
      <c r="R14" s="105"/>
      <c r="S14" s="202"/>
    </row>
    <row r="15" spans="1:19" s="39" customFormat="1" ht="19.5" customHeight="1" thickBot="1">
      <c r="A15" s="144" t="s">
        <v>12</v>
      </c>
      <c r="B15" s="199"/>
      <c r="C15" s="200">
        <v>14</v>
      </c>
      <c r="E15" s="88" t="s">
        <v>17</v>
      </c>
      <c r="F15" s="58"/>
      <c r="G15" s="200" t="str">
        <f>C15*5+O7&amp;"％"</f>
        <v>117％</v>
      </c>
      <c r="I15" s="69" t="s">
        <v>104</v>
      </c>
      <c r="J15" s="101"/>
      <c r="K15" s="198">
        <f>ROUNDDOWN((C15+O7)/2,0)</f>
        <v>30</v>
      </c>
      <c r="M15" s="69" t="s">
        <v>28</v>
      </c>
      <c r="N15" s="101"/>
      <c r="O15" s="198">
        <f>C15+10</f>
        <v>24</v>
      </c>
      <c r="P15" s="51"/>
      <c r="Q15" s="69" t="s">
        <v>29</v>
      </c>
      <c r="R15" s="101"/>
      <c r="S15" s="198">
        <f>C16*2+20</f>
        <v>30</v>
      </c>
    </row>
    <row r="16" spans="1:19" s="39" customFormat="1" ht="19.5" customHeight="1" thickBot="1">
      <c r="A16" s="144" t="s">
        <v>13</v>
      </c>
      <c r="B16" s="199"/>
      <c r="C16" s="200">
        <v>5</v>
      </c>
      <c r="E16" s="88" t="s">
        <v>18</v>
      </c>
      <c r="F16" s="58"/>
      <c r="G16" s="200" t="str">
        <f>C16*5+O7&amp;"％"</f>
        <v>72％</v>
      </c>
      <c r="I16" s="145" t="s">
        <v>31</v>
      </c>
      <c r="J16" s="105"/>
      <c r="K16" s="201" t="s">
        <v>566</v>
      </c>
      <c r="M16" s="145" t="s">
        <v>30</v>
      </c>
      <c r="N16" s="105"/>
      <c r="O16" s="203" t="s">
        <v>157</v>
      </c>
      <c r="P16" s="51"/>
      <c r="Q16" s="145" t="s">
        <v>32</v>
      </c>
      <c r="R16" s="105"/>
      <c r="S16" s="203" t="s">
        <v>157</v>
      </c>
    </row>
    <row r="17" s="39" customFormat="1" ht="3" customHeight="1" thickBot="1"/>
    <row r="18" spans="1:19" s="39" customFormat="1" ht="19.5" customHeight="1" thickBot="1">
      <c r="A18" s="7" t="s">
        <v>170</v>
      </c>
      <c r="B18" s="63"/>
      <c r="C18" s="75">
        <f>(C14+O7)*9</f>
        <v>621</v>
      </c>
      <c r="D18" s="64"/>
      <c r="E18" s="296" t="s">
        <v>486</v>
      </c>
      <c r="F18" s="297"/>
      <c r="G18" s="297"/>
      <c r="H18" s="297"/>
      <c r="I18" s="298"/>
      <c r="J18" s="197"/>
      <c r="K18" s="11" t="s">
        <v>168</v>
      </c>
      <c r="L18" s="204"/>
      <c r="M18" s="75">
        <f>(C13+O7)*4</f>
        <v>244</v>
      </c>
      <c r="N18" s="204"/>
      <c r="O18" s="296" t="s">
        <v>615</v>
      </c>
      <c r="P18" s="297"/>
      <c r="Q18" s="297"/>
      <c r="R18" s="297"/>
      <c r="S18" s="298"/>
    </row>
    <row r="19" spans="1:19" s="39" customFormat="1" ht="39.75" customHeight="1" thickBot="1">
      <c r="A19" s="299"/>
      <c r="B19" s="300"/>
      <c r="C19" s="300"/>
      <c r="D19" s="300"/>
      <c r="E19" s="300"/>
      <c r="F19" s="300"/>
      <c r="G19" s="300"/>
      <c r="H19" s="300"/>
      <c r="I19" s="301"/>
      <c r="J19" s="197"/>
      <c r="K19" s="302"/>
      <c r="L19" s="303"/>
      <c r="M19" s="303"/>
      <c r="N19" s="303"/>
      <c r="O19" s="303"/>
      <c r="P19" s="303"/>
      <c r="Q19" s="303"/>
      <c r="R19" s="303"/>
      <c r="S19" s="304"/>
    </row>
    <row r="20" spans="1:19" s="39" customFormat="1" ht="3" customHeight="1">
      <c r="A20" s="197"/>
      <c r="B20" s="197"/>
      <c r="C20" s="197"/>
      <c r="D20" s="197"/>
      <c r="E20" s="197"/>
      <c r="F20" s="197"/>
      <c r="G20" s="197"/>
      <c r="H20" s="61"/>
      <c r="I20" s="197"/>
      <c r="J20" s="197"/>
      <c r="K20" s="197"/>
      <c r="L20" s="197"/>
      <c r="M20" s="62"/>
      <c r="N20" s="197"/>
      <c r="O20" s="197"/>
      <c r="P20" s="197"/>
      <c r="Q20" s="61"/>
      <c r="R20" s="197"/>
      <c r="S20" s="197"/>
    </row>
    <row r="21" spans="1:19" s="39" customFormat="1" ht="3" customHeight="1" thickBo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</row>
    <row r="22" spans="1:19" s="205" customFormat="1" ht="19.5" customHeight="1" thickBot="1">
      <c r="A22" s="7" t="s">
        <v>81</v>
      </c>
      <c r="C22" s="305" t="str">
        <f>G14</f>
        <v>157％</v>
      </c>
      <c r="E22" s="307" t="s">
        <v>169</v>
      </c>
      <c r="F22" s="39"/>
      <c r="G22" s="56" t="s">
        <v>487</v>
      </c>
      <c r="H22" s="236"/>
      <c r="I22" s="56" t="s">
        <v>488</v>
      </c>
      <c r="J22" s="236"/>
      <c r="K22" s="56" t="s">
        <v>490</v>
      </c>
      <c r="L22" s="236"/>
      <c r="M22" s="56" t="s">
        <v>492</v>
      </c>
      <c r="N22" s="236"/>
      <c r="O22" s="56" t="s">
        <v>494</v>
      </c>
      <c r="P22" s="236"/>
      <c r="Q22" s="56" t="s">
        <v>496</v>
      </c>
      <c r="R22" s="236"/>
      <c r="S22" s="237" t="s">
        <v>497</v>
      </c>
    </row>
    <row r="23" spans="1:19" s="205" customFormat="1" ht="19.5" customHeight="1" thickBot="1">
      <c r="A23" s="142" t="s">
        <v>16</v>
      </c>
      <c r="C23" s="306"/>
      <c r="E23" s="308"/>
      <c r="F23" s="39"/>
      <c r="G23" s="56" t="s">
        <v>498</v>
      </c>
      <c r="H23" s="236"/>
      <c r="I23" s="56" t="s">
        <v>489</v>
      </c>
      <c r="J23" s="236"/>
      <c r="K23" s="56" t="s">
        <v>491</v>
      </c>
      <c r="L23" s="236"/>
      <c r="M23" s="56" t="s">
        <v>493</v>
      </c>
      <c r="N23" s="236"/>
      <c r="O23" s="56" t="s">
        <v>495</v>
      </c>
      <c r="P23" s="236"/>
      <c r="Q23" s="56" t="s">
        <v>94</v>
      </c>
      <c r="R23" s="236"/>
      <c r="S23" s="237" t="s">
        <v>499</v>
      </c>
    </row>
    <row r="24" s="205" customFormat="1" ht="3" customHeight="1" thickBot="1"/>
    <row r="25" spans="1:19" s="205" customFormat="1" ht="19.5" customHeight="1" thickBot="1">
      <c r="A25" s="227" t="s">
        <v>449</v>
      </c>
      <c r="B25" s="228"/>
      <c r="C25" s="227" t="s">
        <v>82</v>
      </c>
      <c r="D25" s="228"/>
      <c r="E25" s="227" t="s">
        <v>83</v>
      </c>
      <c r="F25" s="228"/>
      <c r="G25" s="227" t="s">
        <v>296</v>
      </c>
      <c r="H25" s="228"/>
      <c r="I25" s="227" t="s">
        <v>84</v>
      </c>
      <c r="J25" s="228"/>
      <c r="K25" s="227" t="s">
        <v>85</v>
      </c>
      <c r="L25" s="228"/>
      <c r="M25" s="227" t="s">
        <v>86</v>
      </c>
      <c r="N25" s="228"/>
      <c r="O25" s="227" t="s">
        <v>87</v>
      </c>
      <c r="P25" s="228"/>
      <c r="Q25" s="227" t="s">
        <v>88</v>
      </c>
      <c r="R25" s="228"/>
      <c r="S25" s="229" t="s">
        <v>89</v>
      </c>
    </row>
    <row r="26" spans="1:19" s="205" customFormat="1" ht="19.5" customHeight="1" thickBot="1">
      <c r="A26" s="230" t="s">
        <v>277</v>
      </c>
      <c r="B26" s="231"/>
      <c r="C26" s="230"/>
      <c r="D26" s="231"/>
      <c r="E26" s="230"/>
      <c r="F26" s="231"/>
      <c r="G26" s="230"/>
      <c r="H26" s="231"/>
      <c r="I26" s="230"/>
      <c r="J26" s="231"/>
      <c r="K26" s="230" t="s">
        <v>277</v>
      </c>
      <c r="L26" s="231"/>
      <c r="M26" s="230" t="s">
        <v>277</v>
      </c>
      <c r="N26" s="231"/>
      <c r="O26" s="230"/>
      <c r="P26" s="231"/>
      <c r="Q26" s="230"/>
      <c r="R26" s="231"/>
      <c r="S26" s="232"/>
    </row>
    <row r="27" s="39" customFormat="1" ht="3" customHeight="1" thickBot="1"/>
    <row r="28" s="39" customFormat="1" ht="15" customHeight="1" thickBot="1">
      <c r="A28" s="255" t="s">
        <v>579</v>
      </c>
    </row>
    <row r="29" spans="1:19" s="39" customFormat="1" ht="13.5" customHeight="1">
      <c r="A29" s="419" t="s">
        <v>65</v>
      </c>
      <c r="B29" s="420"/>
      <c r="C29" s="420"/>
      <c r="D29" s="256"/>
      <c r="E29" s="257" t="s">
        <v>582</v>
      </c>
      <c r="F29" s="256"/>
      <c r="G29" s="257" t="s">
        <v>68</v>
      </c>
      <c r="H29" s="256"/>
      <c r="I29" s="257" t="s">
        <v>67</v>
      </c>
      <c r="J29" s="256"/>
      <c r="K29" s="257" t="s">
        <v>70</v>
      </c>
      <c r="L29" s="256"/>
      <c r="M29" s="257" t="s">
        <v>71</v>
      </c>
      <c r="N29" s="256"/>
      <c r="O29" s="257" t="s">
        <v>484</v>
      </c>
      <c r="P29" s="256"/>
      <c r="Q29" s="420" t="s">
        <v>593</v>
      </c>
      <c r="R29" s="420"/>
      <c r="S29" s="421"/>
    </row>
    <row r="30" spans="1:19" s="39" customFormat="1" ht="13.5" customHeight="1">
      <c r="A30" s="417" t="s">
        <v>580</v>
      </c>
      <c r="B30" s="418"/>
      <c r="C30" s="418"/>
      <c r="D30" s="35"/>
      <c r="E30" s="258" t="s">
        <v>12</v>
      </c>
      <c r="F30" s="35"/>
      <c r="G30" s="258" t="s">
        <v>584</v>
      </c>
      <c r="H30" s="35"/>
      <c r="I30" s="258" t="str">
        <f>$G$15*100+C15&amp;"％"</f>
        <v>131％</v>
      </c>
      <c r="J30" s="35"/>
      <c r="K30" s="258" t="s">
        <v>507</v>
      </c>
      <c r="L30" s="35"/>
      <c r="M30" s="258" t="s">
        <v>19</v>
      </c>
      <c r="N30" s="35"/>
      <c r="O30" s="258">
        <f>$S$11+K11</f>
        <v>82</v>
      </c>
      <c r="P30" s="35"/>
      <c r="Q30" s="418"/>
      <c r="R30" s="418"/>
      <c r="S30" s="422"/>
    </row>
    <row r="31" spans="1:19" s="39" customFormat="1" ht="13.5" customHeight="1">
      <c r="A31" s="417" t="s">
        <v>581</v>
      </c>
      <c r="B31" s="418"/>
      <c r="C31" s="418"/>
      <c r="D31" s="35"/>
      <c r="E31" s="258" t="s">
        <v>12</v>
      </c>
      <c r="F31" s="35"/>
      <c r="G31" s="258" t="s">
        <v>583</v>
      </c>
      <c r="H31" s="35"/>
      <c r="I31" s="258" t="str">
        <f>$G$12*100+C12&amp;"％"</f>
        <v>173％</v>
      </c>
      <c r="J31" s="35"/>
      <c r="K31" s="258" t="s">
        <v>585</v>
      </c>
      <c r="L31" s="35"/>
      <c r="M31" s="258" t="s">
        <v>19</v>
      </c>
      <c r="N31" s="35"/>
      <c r="O31" s="258">
        <f>$K$11+$K$11</f>
        <v>136</v>
      </c>
      <c r="P31" s="35"/>
      <c r="Q31" s="418"/>
      <c r="R31" s="418"/>
      <c r="S31" s="422"/>
    </row>
    <row r="32" spans="1:19" s="39" customFormat="1" ht="13.5" customHeight="1">
      <c r="A32" s="417" t="s">
        <v>687</v>
      </c>
      <c r="B32" s="418"/>
      <c r="C32" s="418"/>
      <c r="D32" s="35"/>
      <c r="E32" s="258" t="s">
        <v>9</v>
      </c>
      <c r="F32" s="35"/>
      <c r="G32" s="258">
        <v>10</v>
      </c>
      <c r="H32" s="35"/>
      <c r="I32" s="258" t="str">
        <f>$G$12*100+G32&amp;"％"</f>
        <v>162％</v>
      </c>
      <c r="J32" s="35"/>
      <c r="K32" s="258" t="s">
        <v>585</v>
      </c>
      <c r="L32" s="35"/>
      <c r="M32" s="258">
        <v>190</v>
      </c>
      <c r="N32" s="35"/>
      <c r="O32" s="258">
        <f>$K$11+M32</f>
        <v>258</v>
      </c>
      <c r="P32" s="35"/>
      <c r="Q32" s="418"/>
      <c r="R32" s="418"/>
      <c r="S32" s="422"/>
    </row>
    <row r="33" spans="1:19" s="39" customFormat="1" ht="13.5" customHeight="1" thickBot="1">
      <c r="A33" s="447"/>
      <c r="B33" s="448"/>
      <c r="C33" s="448"/>
      <c r="D33" s="259"/>
      <c r="E33" s="260"/>
      <c r="F33" s="259"/>
      <c r="G33" s="260"/>
      <c r="H33" s="259"/>
      <c r="I33" s="260"/>
      <c r="J33" s="259"/>
      <c r="K33" s="260"/>
      <c r="L33" s="259"/>
      <c r="M33" s="260"/>
      <c r="N33" s="259"/>
      <c r="O33" s="260"/>
      <c r="P33" s="259"/>
      <c r="Q33" s="448"/>
      <c r="R33" s="448"/>
      <c r="S33" s="449"/>
    </row>
    <row r="34" spans="1:19" s="39" customFormat="1" ht="3" customHeight="1" thickBot="1">
      <c r="A34" s="53"/>
      <c r="B34" s="53"/>
      <c r="C34" s="53"/>
      <c r="Q34" s="53"/>
      <c r="R34" s="53"/>
      <c r="S34" s="53"/>
    </row>
    <row r="35" spans="1:19" s="39" customFormat="1" ht="13.5" customHeight="1" thickBot="1">
      <c r="A35" s="262" t="s">
        <v>594</v>
      </c>
      <c r="B35" s="26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s="39" customFormat="1" ht="13.5" customHeight="1">
      <c r="A36" s="264" t="s">
        <v>65</v>
      </c>
      <c r="B36" s="265"/>
      <c r="C36" s="266" t="s">
        <v>482</v>
      </c>
      <c r="D36" s="265"/>
      <c r="E36" s="266" t="s">
        <v>150</v>
      </c>
      <c r="F36" s="265"/>
      <c r="G36" s="266" t="s">
        <v>66</v>
      </c>
      <c r="H36" s="265"/>
      <c r="I36" s="266" t="s">
        <v>67</v>
      </c>
      <c r="J36" s="265"/>
      <c r="K36" s="266" t="s">
        <v>70</v>
      </c>
      <c r="L36" s="265"/>
      <c r="M36" s="266" t="s">
        <v>483</v>
      </c>
      <c r="N36" s="265"/>
      <c r="O36" s="266" t="s">
        <v>484</v>
      </c>
      <c r="P36" s="265"/>
      <c r="Q36" s="266" t="s">
        <v>72</v>
      </c>
      <c r="R36" s="265"/>
      <c r="S36" s="267" t="s">
        <v>485</v>
      </c>
    </row>
    <row r="37" spans="1:19" s="39" customFormat="1" ht="13.5" customHeight="1">
      <c r="A37" s="268" t="s">
        <v>500</v>
      </c>
      <c r="B37" s="254"/>
      <c r="C37" s="250" t="s">
        <v>507</v>
      </c>
      <c r="D37" s="254"/>
      <c r="E37" s="250"/>
      <c r="F37" s="254"/>
      <c r="G37" s="250">
        <v>1</v>
      </c>
      <c r="H37" s="254"/>
      <c r="I37" s="250" t="str">
        <f>I30</f>
        <v>131％</v>
      </c>
      <c r="J37" s="254"/>
      <c r="K37" s="250" t="s">
        <v>507</v>
      </c>
      <c r="L37" s="254"/>
      <c r="M37" s="250">
        <v>20</v>
      </c>
      <c r="N37" s="254"/>
      <c r="O37" s="250">
        <f>$O$30+M37</f>
        <v>102</v>
      </c>
      <c r="P37" s="254"/>
      <c r="Q37" s="250" t="s">
        <v>82</v>
      </c>
      <c r="R37" s="254"/>
      <c r="S37" s="251"/>
    </row>
    <row r="38" spans="1:19" s="39" customFormat="1" ht="13.5" customHeight="1">
      <c r="A38" s="268" t="s">
        <v>501</v>
      </c>
      <c r="B38" s="254"/>
      <c r="C38" s="250" t="s">
        <v>507</v>
      </c>
      <c r="D38" s="254"/>
      <c r="E38" s="250"/>
      <c r="F38" s="254"/>
      <c r="G38" s="250" t="s">
        <v>511</v>
      </c>
      <c r="H38" s="254"/>
      <c r="I38" s="250" t="str">
        <f>I30</f>
        <v>131％</v>
      </c>
      <c r="J38" s="254"/>
      <c r="K38" s="250" t="s">
        <v>507</v>
      </c>
      <c r="L38" s="254"/>
      <c r="M38" s="250">
        <v>0</v>
      </c>
      <c r="N38" s="254"/>
      <c r="O38" s="250">
        <f>$O$30+M38</f>
        <v>82</v>
      </c>
      <c r="P38" s="254"/>
      <c r="Q38" s="250" t="s">
        <v>82</v>
      </c>
      <c r="R38" s="254"/>
      <c r="S38" s="251"/>
    </row>
    <row r="39" spans="1:19" s="39" customFormat="1" ht="13.5" customHeight="1">
      <c r="A39" s="268" t="s">
        <v>502</v>
      </c>
      <c r="B39" s="254"/>
      <c r="C39" s="250" t="s">
        <v>508</v>
      </c>
      <c r="D39" s="254"/>
      <c r="E39" s="250" t="s">
        <v>418</v>
      </c>
      <c r="F39" s="254"/>
      <c r="G39" s="250" t="s">
        <v>512</v>
      </c>
      <c r="H39" s="254"/>
      <c r="I39" s="250" t="str">
        <f>G13</f>
        <v>117％</v>
      </c>
      <c r="J39" s="254"/>
      <c r="K39" s="250" t="s">
        <v>508</v>
      </c>
      <c r="L39" s="254"/>
      <c r="M39" s="250">
        <v>30</v>
      </c>
      <c r="N39" s="254"/>
      <c r="O39" s="250">
        <f>$O$11+M39</f>
        <v>91</v>
      </c>
      <c r="P39" s="254"/>
      <c r="Q39" s="250" t="s">
        <v>296</v>
      </c>
      <c r="R39" s="254"/>
      <c r="S39" s="251" t="s">
        <v>514</v>
      </c>
    </row>
    <row r="40" spans="1:19" s="39" customFormat="1" ht="13.5" customHeight="1">
      <c r="A40" s="268" t="s">
        <v>503</v>
      </c>
      <c r="B40" s="254"/>
      <c r="C40" s="250" t="s">
        <v>508</v>
      </c>
      <c r="D40" s="254"/>
      <c r="E40" s="250" t="s">
        <v>510</v>
      </c>
      <c r="F40" s="254"/>
      <c r="G40" s="250" t="s">
        <v>511</v>
      </c>
      <c r="H40" s="254"/>
      <c r="I40" s="250" t="str">
        <f>G13</f>
        <v>117％</v>
      </c>
      <c r="J40" s="254"/>
      <c r="K40" s="250" t="s">
        <v>508</v>
      </c>
      <c r="L40" s="254"/>
      <c r="M40" s="250">
        <v>30</v>
      </c>
      <c r="N40" s="254"/>
      <c r="O40" s="250">
        <f>$O$11+M40</f>
        <v>91</v>
      </c>
      <c r="P40" s="254"/>
      <c r="Q40" s="250" t="s">
        <v>296</v>
      </c>
      <c r="R40" s="254"/>
      <c r="S40" s="251" t="s">
        <v>515</v>
      </c>
    </row>
    <row r="41" spans="1:19" s="39" customFormat="1" ht="13.5" customHeight="1">
      <c r="A41" s="268" t="s">
        <v>504</v>
      </c>
      <c r="B41" s="254"/>
      <c r="C41" s="250" t="s">
        <v>509</v>
      </c>
      <c r="D41" s="254"/>
      <c r="E41" s="250" t="s">
        <v>155</v>
      </c>
      <c r="F41" s="254"/>
      <c r="G41" s="250" t="s">
        <v>513</v>
      </c>
      <c r="H41" s="254"/>
      <c r="I41" s="250"/>
      <c r="J41" s="254"/>
      <c r="K41" s="250"/>
      <c r="L41" s="254"/>
      <c r="M41" s="250"/>
      <c r="N41" s="254"/>
      <c r="O41" s="250"/>
      <c r="P41" s="254"/>
      <c r="Q41" s="250"/>
      <c r="R41" s="254"/>
      <c r="S41" s="251" t="s">
        <v>553</v>
      </c>
    </row>
    <row r="42" spans="1:19" s="39" customFormat="1" ht="13.5" customHeight="1">
      <c r="A42" s="268" t="s">
        <v>688</v>
      </c>
      <c r="B42" s="254"/>
      <c r="C42" s="250" t="s">
        <v>585</v>
      </c>
      <c r="D42" s="254"/>
      <c r="E42" s="250"/>
      <c r="F42" s="254"/>
      <c r="G42" s="250" t="s">
        <v>544</v>
      </c>
      <c r="H42" s="254"/>
      <c r="I42" s="250" t="str">
        <f>I32</f>
        <v>162％</v>
      </c>
      <c r="J42" s="254"/>
      <c r="K42" s="250" t="s">
        <v>689</v>
      </c>
      <c r="L42" s="254"/>
      <c r="M42" s="250">
        <v>0</v>
      </c>
      <c r="N42" s="254"/>
      <c r="O42" s="250">
        <f>O32+M42</f>
        <v>258</v>
      </c>
      <c r="P42" s="254"/>
      <c r="Q42" s="250" t="s">
        <v>641</v>
      </c>
      <c r="R42" s="254"/>
      <c r="S42" s="251" t="s">
        <v>545</v>
      </c>
    </row>
    <row r="43" spans="1:19" s="39" customFormat="1" ht="13.5" customHeight="1">
      <c r="A43" s="268" t="s">
        <v>604</v>
      </c>
      <c r="B43" s="254"/>
      <c r="C43" s="250" t="s">
        <v>548</v>
      </c>
      <c r="D43" s="254"/>
      <c r="E43" s="250" t="s">
        <v>419</v>
      </c>
      <c r="F43" s="254"/>
      <c r="G43" s="250" t="s">
        <v>512</v>
      </c>
      <c r="H43" s="254"/>
      <c r="I43" s="250"/>
      <c r="J43" s="254"/>
      <c r="K43" s="250"/>
      <c r="L43" s="254"/>
      <c r="M43" s="250"/>
      <c r="N43" s="254"/>
      <c r="O43" s="250"/>
      <c r="P43" s="254"/>
      <c r="Q43" s="250"/>
      <c r="R43" s="254"/>
      <c r="S43" s="251" t="s">
        <v>546</v>
      </c>
    </row>
    <row r="44" spans="1:19" s="39" customFormat="1" ht="13.5" customHeight="1">
      <c r="A44" s="268" t="s">
        <v>605</v>
      </c>
      <c r="B44" s="254"/>
      <c r="C44" s="250" t="s">
        <v>585</v>
      </c>
      <c r="D44" s="254"/>
      <c r="E44" s="250" t="s">
        <v>543</v>
      </c>
      <c r="F44" s="254"/>
      <c r="G44" s="250" t="s">
        <v>512</v>
      </c>
      <c r="H44" s="254"/>
      <c r="I44" s="250" t="str">
        <f>I32</f>
        <v>162％</v>
      </c>
      <c r="J44" s="254"/>
      <c r="K44" s="250" t="s">
        <v>193</v>
      </c>
      <c r="L44" s="254"/>
      <c r="M44" s="250">
        <v>57</v>
      </c>
      <c r="N44" s="254"/>
      <c r="O44" s="250">
        <f>O32+M44</f>
        <v>315</v>
      </c>
      <c r="P44" s="254"/>
      <c r="Q44" s="250" t="s">
        <v>74</v>
      </c>
      <c r="R44" s="254"/>
      <c r="S44" s="251"/>
    </row>
    <row r="45" spans="1:19" s="39" customFormat="1" ht="13.5" customHeight="1">
      <c r="A45" s="268" t="s">
        <v>606</v>
      </c>
      <c r="B45" s="254"/>
      <c r="C45" s="250" t="s">
        <v>548</v>
      </c>
      <c r="D45" s="254"/>
      <c r="E45" s="250" t="s">
        <v>551</v>
      </c>
      <c r="F45" s="254"/>
      <c r="G45" s="250" t="s">
        <v>512</v>
      </c>
      <c r="H45" s="254"/>
      <c r="I45" s="250"/>
      <c r="J45" s="254"/>
      <c r="K45" s="250"/>
      <c r="L45" s="254"/>
      <c r="M45" s="250"/>
      <c r="N45" s="254"/>
      <c r="O45" s="250"/>
      <c r="P45" s="254"/>
      <c r="Q45" s="250"/>
      <c r="R45" s="254"/>
      <c r="S45" s="251" t="s">
        <v>552</v>
      </c>
    </row>
    <row r="46" spans="1:19" s="39" customFormat="1" ht="13.5" customHeight="1">
      <c r="A46" s="268" t="s">
        <v>607</v>
      </c>
      <c r="B46" s="254"/>
      <c r="C46" s="250" t="s">
        <v>548</v>
      </c>
      <c r="D46" s="254"/>
      <c r="E46" s="250" t="s">
        <v>547</v>
      </c>
      <c r="F46" s="254"/>
      <c r="G46" s="250">
        <v>1</v>
      </c>
      <c r="H46" s="254"/>
      <c r="I46" s="250"/>
      <c r="J46" s="254"/>
      <c r="K46" s="250"/>
      <c r="L46" s="254"/>
      <c r="M46" s="250"/>
      <c r="N46" s="254"/>
      <c r="O46" s="250"/>
      <c r="P46" s="254"/>
      <c r="Q46" s="250"/>
      <c r="R46" s="254"/>
      <c r="S46" s="251" t="s">
        <v>549</v>
      </c>
    </row>
    <row r="47" spans="1:19" s="39" customFormat="1" ht="13.5" customHeight="1" thickBot="1">
      <c r="A47" s="269" t="s">
        <v>608</v>
      </c>
      <c r="B47" s="270"/>
      <c r="C47" s="271" t="s">
        <v>554</v>
      </c>
      <c r="D47" s="270"/>
      <c r="E47" s="271"/>
      <c r="F47" s="270"/>
      <c r="G47" s="271" t="s">
        <v>513</v>
      </c>
      <c r="H47" s="270"/>
      <c r="I47" s="271"/>
      <c r="J47" s="270"/>
      <c r="K47" s="271"/>
      <c r="L47" s="270"/>
      <c r="M47" s="271"/>
      <c r="N47" s="270"/>
      <c r="O47" s="271"/>
      <c r="P47" s="270"/>
      <c r="Q47" s="271"/>
      <c r="R47" s="270"/>
      <c r="S47" s="272" t="s">
        <v>550</v>
      </c>
    </row>
    <row r="48" s="39" customFormat="1" ht="3" customHeight="1" thickBot="1"/>
    <row r="49" spans="1:3" s="39" customFormat="1" ht="13.5" customHeight="1" thickBot="1">
      <c r="A49" s="450" t="s">
        <v>586</v>
      </c>
      <c r="B49" s="451"/>
      <c r="C49" s="452"/>
    </row>
    <row r="50" spans="1:19" s="39" customFormat="1" ht="13.5" customHeight="1" thickBot="1">
      <c r="A50" s="435" t="s">
        <v>65</v>
      </c>
      <c r="B50" s="436"/>
      <c r="C50" s="437" t="s">
        <v>595</v>
      </c>
      <c r="D50" s="437"/>
      <c r="E50" s="437"/>
      <c r="F50" s="437"/>
      <c r="G50" s="437"/>
      <c r="H50" s="437"/>
      <c r="I50" s="438"/>
      <c r="J50" s="51"/>
      <c r="K50" s="439" t="s">
        <v>65</v>
      </c>
      <c r="L50" s="437"/>
      <c r="M50" s="437" t="s">
        <v>595</v>
      </c>
      <c r="N50" s="437"/>
      <c r="O50" s="437"/>
      <c r="P50" s="437"/>
      <c r="Q50" s="437"/>
      <c r="R50" s="437"/>
      <c r="S50" s="438"/>
    </row>
    <row r="51" spans="1:19" s="39" customFormat="1" ht="13.5" customHeight="1">
      <c r="A51" s="425" t="s">
        <v>589</v>
      </c>
      <c r="B51" s="426"/>
      <c r="C51" s="431" t="s">
        <v>596</v>
      </c>
      <c r="D51" s="431"/>
      <c r="E51" s="431"/>
      <c r="F51" s="431"/>
      <c r="G51" s="431"/>
      <c r="H51" s="431"/>
      <c r="I51" s="432"/>
      <c r="J51" s="261"/>
      <c r="K51" s="433" t="s">
        <v>587</v>
      </c>
      <c r="L51" s="434"/>
      <c r="M51" s="431" t="s">
        <v>599</v>
      </c>
      <c r="N51" s="431"/>
      <c r="O51" s="431"/>
      <c r="P51" s="431"/>
      <c r="Q51" s="431"/>
      <c r="R51" s="431"/>
      <c r="S51" s="432"/>
    </row>
    <row r="52" spans="1:19" s="39" customFormat="1" ht="13.5" customHeight="1">
      <c r="A52" s="427" t="s">
        <v>505</v>
      </c>
      <c r="B52" s="428"/>
      <c r="C52" s="415" t="s">
        <v>597</v>
      </c>
      <c r="D52" s="415"/>
      <c r="E52" s="415"/>
      <c r="F52" s="415"/>
      <c r="G52" s="415"/>
      <c r="H52" s="415"/>
      <c r="I52" s="416"/>
      <c r="J52" s="261"/>
      <c r="K52" s="427" t="s">
        <v>588</v>
      </c>
      <c r="L52" s="428"/>
      <c r="M52" s="415" t="s">
        <v>600</v>
      </c>
      <c r="N52" s="415"/>
      <c r="O52" s="415"/>
      <c r="P52" s="415"/>
      <c r="Q52" s="415"/>
      <c r="R52" s="415"/>
      <c r="S52" s="416"/>
    </row>
    <row r="53" spans="1:19" s="39" customFormat="1" ht="13.5" customHeight="1">
      <c r="A53" s="427" t="s">
        <v>506</v>
      </c>
      <c r="B53" s="428"/>
      <c r="C53" s="415" t="s">
        <v>598</v>
      </c>
      <c r="D53" s="415"/>
      <c r="E53" s="415"/>
      <c r="F53" s="415"/>
      <c r="G53" s="415"/>
      <c r="H53" s="415"/>
      <c r="I53" s="416"/>
      <c r="J53" s="261"/>
      <c r="K53" s="427" t="s">
        <v>590</v>
      </c>
      <c r="L53" s="428"/>
      <c r="M53" s="415" t="s">
        <v>601</v>
      </c>
      <c r="N53" s="415"/>
      <c r="O53" s="415"/>
      <c r="P53" s="415"/>
      <c r="Q53" s="415"/>
      <c r="R53" s="415"/>
      <c r="S53" s="416"/>
    </row>
    <row r="54" spans="1:19" s="39" customFormat="1" ht="13.5" customHeight="1">
      <c r="A54" s="427"/>
      <c r="B54" s="428"/>
      <c r="C54" s="415"/>
      <c r="D54" s="415"/>
      <c r="E54" s="415"/>
      <c r="F54" s="415"/>
      <c r="G54" s="415"/>
      <c r="H54" s="415"/>
      <c r="I54" s="416"/>
      <c r="J54" s="261"/>
      <c r="K54" s="427" t="s">
        <v>591</v>
      </c>
      <c r="L54" s="428"/>
      <c r="M54" s="415" t="s">
        <v>602</v>
      </c>
      <c r="N54" s="415"/>
      <c r="O54" s="415"/>
      <c r="P54" s="415"/>
      <c r="Q54" s="415"/>
      <c r="R54" s="415"/>
      <c r="S54" s="416"/>
    </row>
    <row r="55" spans="1:19" s="39" customFormat="1" ht="13.5" customHeight="1" thickBot="1">
      <c r="A55" s="423"/>
      <c r="B55" s="424"/>
      <c r="C55" s="429"/>
      <c r="D55" s="429"/>
      <c r="E55" s="429"/>
      <c r="F55" s="429"/>
      <c r="G55" s="429"/>
      <c r="H55" s="429"/>
      <c r="I55" s="430"/>
      <c r="J55" s="261"/>
      <c r="K55" s="423" t="s">
        <v>592</v>
      </c>
      <c r="L55" s="424"/>
      <c r="M55" s="429" t="s">
        <v>603</v>
      </c>
      <c r="N55" s="429"/>
      <c r="O55" s="429"/>
      <c r="P55" s="429"/>
      <c r="Q55" s="429"/>
      <c r="R55" s="429"/>
      <c r="S55" s="430"/>
    </row>
  </sheetData>
  <sheetProtection/>
  <mergeCells count="53">
    <mergeCell ref="A50:B50"/>
    <mergeCell ref="C50:I50"/>
    <mergeCell ref="K50:L50"/>
    <mergeCell ref="M50:S50"/>
    <mergeCell ref="M3:S5"/>
    <mergeCell ref="M54:S54"/>
    <mergeCell ref="A33:C33"/>
    <mergeCell ref="Q33:S33"/>
    <mergeCell ref="A49:C49"/>
    <mergeCell ref="M51:S51"/>
    <mergeCell ref="M55:S55"/>
    <mergeCell ref="C51:I51"/>
    <mergeCell ref="C52:I52"/>
    <mergeCell ref="C53:I53"/>
    <mergeCell ref="C54:I54"/>
    <mergeCell ref="C55:I55"/>
    <mergeCell ref="K51:L51"/>
    <mergeCell ref="K52:L52"/>
    <mergeCell ref="K53:L53"/>
    <mergeCell ref="K54:L54"/>
    <mergeCell ref="K55:L55"/>
    <mergeCell ref="A51:B51"/>
    <mergeCell ref="A52:B52"/>
    <mergeCell ref="A53:B53"/>
    <mergeCell ref="A54:B54"/>
    <mergeCell ref="A55:B55"/>
    <mergeCell ref="M52:S52"/>
    <mergeCell ref="M53:S53"/>
    <mergeCell ref="A30:C30"/>
    <mergeCell ref="A31:C31"/>
    <mergeCell ref="A29:C29"/>
    <mergeCell ref="Q29:S29"/>
    <mergeCell ref="Q30:S30"/>
    <mergeCell ref="Q31:S31"/>
    <mergeCell ref="A32:C32"/>
    <mergeCell ref="Q32:S32"/>
    <mergeCell ref="I7:K7"/>
    <mergeCell ref="C9:E9"/>
    <mergeCell ref="I9:K9"/>
    <mergeCell ref="E18:I18"/>
    <mergeCell ref="O18:S18"/>
    <mergeCell ref="A19:I19"/>
    <mergeCell ref="K19:S19"/>
    <mergeCell ref="M1:S1"/>
    <mergeCell ref="C22:C23"/>
    <mergeCell ref="E22:E23"/>
    <mergeCell ref="A1:G1"/>
    <mergeCell ref="I1:K1"/>
    <mergeCell ref="A3:G3"/>
    <mergeCell ref="I3:K3"/>
    <mergeCell ref="A11:C11"/>
    <mergeCell ref="E11:G11"/>
    <mergeCell ref="C7:E7"/>
  </mergeCells>
  <printOptions/>
  <pageMargins left="0.1968503937007874" right="0.1968503937007874" top="0.1968503937007874" bottom="0.1968503937007874" header="0.11811023622047245" footer="0.11811023622047245"/>
  <pageSetup horizontalDpi="300" verticalDpi="300" orientation="portrait" paperSize="13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40">
      <selection activeCell="M11" sqref="M11"/>
    </sheetView>
  </sheetViews>
  <sheetFormatPr defaultColWidth="9.00390625" defaultRowHeight="13.5"/>
  <cols>
    <col min="1" max="1" width="6.625" style="0" customWidth="1"/>
    <col min="2" max="2" width="0.5" style="0" customWidth="1"/>
    <col min="3" max="3" width="27.625" style="0" customWidth="1"/>
    <col min="4" max="4" width="0.5" style="0" customWidth="1"/>
    <col min="5" max="10" width="8.625" style="0" customWidth="1"/>
  </cols>
  <sheetData>
    <row r="1" spans="1:10" ht="24.75" customHeight="1" thickBot="1">
      <c r="A1" s="453" t="s">
        <v>204</v>
      </c>
      <c r="B1" s="454"/>
      <c r="C1" s="454"/>
      <c r="D1" s="454"/>
      <c r="E1" s="454"/>
      <c r="F1" s="454"/>
      <c r="G1" s="454"/>
      <c r="H1" s="454"/>
      <c r="I1" s="454"/>
      <c r="J1" s="455"/>
    </row>
    <row r="2" ht="3" customHeight="1" thickBot="1"/>
    <row r="3" spans="1:9" s="39" customFormat="1" ht="24.75" customHeight="1" thickBot="1">
      <c r="A3" s="27" t="s">
        <v>120</v>
      </c>
      <c r="B3" s="89"/>
      <c r="C3" s="10" t="s">
        <v>119</v>
      </c>
      <c r="E3" s="290" t="s">
        <v>48</v>
      </c>
      <c r="F3" s="291"/>
      <c r="G3" s="291"/>
      <c r="H3" s="291"/>
      <c r="I3" s="292"/>
    </row>
    <row r="4" spans="1:9" s="39" customFormat="1" ht="19.5" customHeight="1" thickBot="1">
      <c r="A4" s="90" t="s">
        <v>49</v>
      </c>
      <c r="B4" s="91"/>
      <c r="C4" s="92"/>
      <c r="E4" s="93" t="s">
        <v>50</v>
      </c>
      <c r="F4" s="94" t="s">
        <v>51</v>
      </c>
      <c r="G4" s="94" t="s">
        <v>52</v>
      </c>
      <c r="H4" s="94" t="s">
        <v>53</v>
      </c>
      <c r="I4" s="95" t="s">
        <v>54</v>
      </c>
    </row>
    <row r="5" spans="1:3" s="39" customFormat="1" ht="14.25" customHeight="1" thickBot="1" thickTop="1">
      <c r="A5" s="96">
        <v>50</v>
      </c>
      <c r="B5" s="97"/>
      <c r="C5" s="98"/>
    </row>
    <row r="6" spans="1:10" s="39" customFormat="1" ht="14.25" customHeight="1">
      <c r="A6" s="99">
        <v>49</v>
      </c>
      <c r="B6" s="51"/>
      <c r="C6" s="100"/>
      <c r="E6" s="456" t="s">
        <v>55</v>
      </c>
      <c r="F6" s="101" t="s">
        <v>180</v>
      </c>
      <c r="G6" s="102"/>
      <c r="H6" s="102"/>
      <c r="I6" s="102"/>
      <c r="J6" s="59"/>
    </row>
    <row r="7" spans="1:10" s="39" customFormat="1" ht="14.25" customHeight="1" thickBot="1">
      <c r="A7" s="103">
        <v>48</v>
      </c>
      <c r="B7" s="79"/>
      <c r="C7" s="104"/>
      <c r="E7" s="457"/>
      <c r="F7" s="105"/>
      <c r="G7" s="106"/>
      <c r="H7" s="106"/>
      <c r="I7" s="106"/>
      <c r="J7" s="60"/>
    </row>
    <row r="8" spans="1:10" s="39" customFormat="1" ht="14.25" customHeight="1">
      <c r="A8" s="99">
        <v>47</v>
      </c>
      <c r="B8" s="51"/>
      <c r="C8" s="100"/>
      <c r="E8" s="457"/>
      <c r="F8" s="102" t="s">
        <v>181</v>
      </c>
      <c r="G8" s="102"/>
      <c r="H8" s="102"/>
      <c r="I8" s="102"/>
      <c r="J8" s="59"/>
    </row>
    <row r="9" spans="1:10" s="39" customFormat="1" ht="14.25" customHeight="1" thickBot="1">
      <c r="A9" s="103">
        <v>46</v>
      </c>
      <c r="B9" s="79"/>
      <c r="C9" s="104"/>
      <c r="E9" s="458"/>
      <c r="F9" s="51"/>
      <c r="G9" s="51"/>
      <c r="H9" s="51"/>
      <c r="I9" s="51"/>
      <c r="J9" s="107"/>
    </row>
    <row r="10" spans="1:10" s="39" customFormat="1" ht="14.25" customHeight="1" thickTop="1">
      <c r="A10" s="99">
        <v>45</v>
      </c>
      <c r="B10" s="51"/>
      <c r="C10" s="100"/>
      <c r="E10" s="459" t="s">
        <v>56</v>
      </c>
      <c r="F10" s="123" t="s">
        <v>181</v>
      </c>
      <c r="G10" s="124"/>
      <c r="H10" s="124"/>
      <c r="I10" s="124"/>
      <c r="J10" s="125"/>
    </row>
    <row r="11" spans="1:10" s="39" customFormat="1" ht="14.25" customHeight="1" thickBot="1">
      <c r="A11" s="103">
        <v>44</v>
      </c>
      <c r="B11" s="79"/>
      <c r="C11" s="104"/>
      <c r="E11" s="457"/>
      <c r="F11" s="105"/>
      <c r="G11" s="106"/>
      <c r="H11" s="106"/>
      <c r="I11" s="106"/>
      <c r="J11" s="60"/>
    </row>
    <row r="12" spans="1:10" s="39" customFormat="1" ht="14.25" customHeight="1">
      <c r="A12" s="99">
        <v>43</v>
      </c>
      <c r="B12" s="51"/>
      <c r="C12" s="100"/>
      <c r="E12" s="457"/>
      <c r="F12" s="51" t="s">
        <v>180</v>
      </c>
      <c r="G12" s="51"/>
      <c r="H12" s="51"/>
      <c r="I12" s="51"/>
      <c r="J12" s="107"/>
    </row>
    <row r="13" spans="1:10" s="39" customFormat="1" ht="14.25" customHeight="1" thickBot="1">
      <c r="A13" s="103">
        <v>42</v>
      </c>
      <c r="B13" s="79"/>
      <c r="C13" s="104"/>
      <c r="E13" s="460"/>
      <c r="F13" s="106"/>
      <c r="G13" s="106"/>
      <c r="H13" s="106"/>
      <c r="I13" s="106"/>
      <c r="J13" s="60"/>
    </row>
    <row r="14" spans="1:3" s="39" customFormat="1" ht="14.25" customHeight="1" thickBot="1">
      <c r="A14" s="99">
        <v>41</v>
      </c>
      <c r="B14" s="51"/>
      <c r="C14" s="100"/>
    </row>
    <row r="15" spans="1:10" s="39" customFormat="1" ht="14.25" customHeight="1" thickBot="1">
      <c r="A15" s="103">
        <v>40</v>
      </c>
      <c r="B15" s="79"/>
      <c r="C15" s="104"/>
      <c r="E15" s="11" t="s">
        <v>0</v>
      </c>
      <c r="F15" s="101"/>
      <c r="G15" s="102"/>
      <c r="H15" s="102"/>
      <c r="I15" s="102"/>
      <c r="J15" s="108" t="s">
        <v>182</v>
      </c>
    </row>
    <row r="16" spans="1:10" s="39" customFormat="1" ht="14.25" customHeight="1" thickBot="1">
      <c r="A16" s="99">
        <v>39</v>
      </c>
      <c r="B16" s="51"/>
      <c r="C16" s="100"/>
      <c r="E16" s="88" t="s">
        <v>183</v>
      </c>
      <c r="F16" s="32"/>
      <c r="G16" s="32"/>
      <c r="H16" s="32"/>
      <c r="I16" s="32"/>
      <c r="J16" s="109"/>
    </row>
    <row r="17" spans="1:10" s="39" customFormat="1" ht="14.25" customHeight="1" thickBot="1">
      <c r="A17" s="103">
        <v>38</v>
      </c>
      <c r="B17" s="79"/>
      <c r="C17" s="104"/>
      <c r="E17" s="110" t="s">
        <v>184</v>
      </c>
      <c r="F17" s="32"/>
      <c r="G17" s="32"/>
      <c r="H17" s="32"/>
      <c r="I17" s="32"/>
      <c r="J17" s="109"/>
    </row>
    <row r="18" spans="1:10" s="39" customFormat="1" ht="14.25" customHeight="1" thickBot="1">
      <c r="A18" s="99">
        <v>37</v>
      </c>
      <c r="B18" s="51"/>
      <c r="C18" s="100"/>
      <c r="E18" s="110" t="s">
        <v>57</v>
      </c>
      <c r="F18" s="8" t="s">
        <v>58</v>
      </c>
      <c r="G18" s="9" t="s">
        <v>59</v>
      </c>
      <c r="H18" s="9" t="s">
        <v>60</v>
      </c>
      <c r="I18" s="8" t="s">
        <v>61</v>
      </c>
      <c r="J18" s="109"/>
    </row>
    <row r="19" spans="1:10" s="39" customFormat="1" ht="14.25" customHeight="1" thickBot="1">
      <c r="A19" s="103">
        <v>36</v>
      </c>
      <c r="B19" s="79"/>
      <c r="C19" s="104"/>
      <c r="E19" s="111"/>
      <c r="F19" s="112"/>
      <c r="G19" s="113"/>
      <c r="H19" s="113"/>
      <c r="I19" s="57"/>
      <c r="J19" s="114"/>
    </row>
    <row r="20" spans="1:3" s="39" customFormat="1" ht="14.25" customHeight="1" thickBot="1">
      <c r="A20" s="99">
        <v>35</v>
      </c>
      <c r="B20" s="51"/>
      <c r="C20" s="100"/>
    </row>
    <row r="21" spans="1:10" s="39" customFormat="1" ht="14.25" customHeight="1" thickBot="1">
      <c r="A21" s="103">
        <v>34</v>
      </c>
      <c r="B21" s="79"/>
      <c r="C21" s="104"/>
      <c r="E21" s="11" t="s">
        <v>0</v>
      </c>
      <c r="F21" s="101"/>
      <c r="G21" s="102"/>
      <c r="H21" s="102"/>
      <c r="I21" s="102"/>
      <c r="J21" s="108" t="s">
        <v>182</v>
      </c>
    </row>
    <row r="22" spans="1:10" s="39" customFormat="1" ht="14.25" customHeight="1" thickBot="1">
      <c r="A22" s="99">
        <v>33</v>
      </c>
      <c r="B22" s="51"/>
      <c r="C22" s="100"/>
      <c r="E22" s="88" t="s">
        <v>183</v>
      </c>
      <c r="F22" s="32"/>
      <c r="G22" s="32"/>
      <c r="H22" s="32"/>
      <c r="I22" s="32"/>
      <c r="J22" s="109"/>
    </row>
    <row r="23" spans="1:10" s="39" customFormat="1" ht="14.25" customHeight="1" thickBot="1">
      <c r="A23" s="103">
        <v>32</v>
      </c>
      <c r="B23" s="79"/>
      <c r="C23" s="104"/>
      <c r="E23" s="110" t="s">
        <v>184</v>
      </c>
      <c r="F23" s="32"/>
      <c r="G23" s="32"/>
      <c r="H23" s="32"/>
      <c r="I23" s="32"/>
      <c r="J23" s="109"/>
    </row>
    <row r="24" spans="1:10" s="39" customFormat="1" ht="14.25" customHeight="1" thickBot="1">
      <c r="A24" s="99">
        <v>31</v>
      </c>
      <c r="B24" s="51"/>
      <c r="C24" s="100"/>
      <c r="E24" s="110" t="s">
        <v>57</v>
      </c>
      <c r="F24" s="8" t="s">
        <v>58</v>
      </c>
      <c r="G24" s="9" t="s">
        <v>59</v>
      </c>
      <c r="H24" s="9" t="s">
        <v>60</v>
      </c>
      <c r="I24" s="8" t="s">
        <v>61</v>
      </c>
      <c r="J24" s="109"/>
    </row>
    <row r="25" spans="1:10" s="39" customFormat="1" ht="14.25" customHeight="1" thickBot="1">
      <c r="A25" s="103">
        <v>30</v>
      </c>
      <c r="B25" s="79"/>
      <c r="C25" s="104"/>
      <c r="E25" s="111"/>
      <c r="F25" s="112"/>
      <c r="G25" s="113"/>
      <c r="H25" s="113"/>
      <c r="I25" s="57"/>
      <c r="J25" s="114"/>
    </row>
    <row r="26" spans="1:3" s="39" customFormat="1" ht="14.25" customHeight="1" thickBot="1">
      <c r="A26" s="99">
        <v>29</v>
      </c>
      <c r="B26" s="51"/>
      <c r="C26" s="100"/>
    </row>
    <row r="27" spans="1:10" s="39" customFormat="1" ht="14.25" customHeight="1" thickBot="1">
      <c r="A27" s="103">
        <v>28</v>
      </c>
      <c r="B27" s="79"/>
      <c r="C27" s="104"/>
      <c r="E27" s="11" t="s">
        <v>0</v>
      </c>
      <c r="F27" s="101"/>
      <c r="G27" s="102"/>
      <c r="H27" s="102"/>
      <c r="I27" s="102"/>
      <c r="J27" s="108" t="s">
        <v>182</v>
      </c>
    </row>
    <row r="28" spans="1:10" s="39" customFormat="1" ht="14.25" customHeight="1" thickBot="1">
      <c r="A28" s="99">
        <v>27</v>
      </c>
      <c r="B28" s="51"/>
      <c r="C28" s="100"/>
      <c r="E28" s="88" t="s">
        <v>183</v>
      </c>
      <c r="F28" s="32"/>
      <c r="G28" s="32"/>
      <c r="H28" s="32"/>
      <c r="I28" s="32"/>
      <c r="J28" s="109"/>
    </row>
    <row r="29" spans="1:10" s="39" customFormat="1" ht="14.25" customHeight="1" thickBot="1">
      <c r="A29" s="103">
        <v>26</v>
      </c>
      <c r="B29" s="79"/>
      <c r="C29" s="104"/>
      <c r="E29" s="110" t="s">
        <v>184</v>
      </c>
      <c r="F29" s="32"/>
      <c r="G29" s="32"/>
      <c r="H29" s="32"/>
      <c r="I29" s="32"/>
      <c r="J29" s="109"/>
    </row>
    <row r="30" spans="1:10" s="39" customFormat="1" ht="14.25" customHeight="1" thickBot="1">
      <c r="A30" s="99">
        <v>25</v>
      </c>
      <c r="B30" s="51"/>
      <c r="C30" s="100"/>
      <c r="E30" s="110" t="s">
        <v>57</v>
      </c>
      <c r="F30" s="8" t="s">
        <v>58</v>
      </c>
      <c r="G30" s="9" t="s">
        <v>59</v>
      </c>
      <c r="H30" s="9" t="s">
        <v>60</v>
      </c>
      <c r="I30" s="8" t="s">
        <v>61</v>
      </c>
      <c r="J30" s="109"/>
    </row>
    <row r="31" spans="1:10" s="39" customFormat="1" ht="14.25" customHeight="1" thickBot="1">
      <c r="A31" s="103">
        <v>24</v>
      </c>
      <c r="B31" s="79"/>
      <c r="C31" s="104"/>
      <c r="E31" s="111"/>
      <c r="F31" s="112"/>
      <c r="G31" s="113"/>
      <c r="H31" s="113"/>
      <c r="I31" s="57"/>
      <c r="J31" s="114"/>
    </row>
    <row r="32" spans="1:3" s="39" customFormat="1" ht="14.25" customHeight="1" thickBot="1">
      <c r="A32" s="99">
        <v>23</v>
      </c>
      <c r="B32" s="51"/>
      <c r="C32" s="100"/>
    </row>
    <row r="33" spans="1:10" s="39" customFormat="1" ht="14.25" customHeight="1" thickBot="1">
      <c r="A33" s="103">
        <v>22</v>
      </c>
      <c r="B33" s="79"/>
      <c r="C33" s="104"/>
      <c r="E33" s="11" t="s">
        <v>0</v>
      </c>
      <c r="F33" s="101"/>
      <c r="G33" s="102"/>
      <c r="H33" s="102"/>
      <c r="I33" s="102"/>
      <c r="J33" s="108" t="s">
        <v>182</v>
      </c>
    </row>
    <row r="34" spans="1:10" s="39" customFormat="1" ht="14.25" customHeight="1" thickBot="1">
      <c r="A34" s="99">
        <v>21</v>
      </c>
      <c r="B34" s="51"/>
      <c r="C34" s="100"/>
      <c r="E34" s="88" t="s">
        <v>183</v>
      </c>
      <c r="F34" s="32"/>
      <c r="G34" s="32"/>
      <c r="H34" s="32"/>
      <c r="I34" s="32"/>
      <c r="J34" s="109"/>
    </row>
    <row r="35" spans="1:10" s="39" customFormat="1" ht="14.25" customHeight="1" thickBot="1">
      <c r="A35" s="103">
        <v>20</v>
      </c>
      <c r="B35" s="79"/>
      <c r="C35" s="104"/>
      <c r="E35" s="110" t="s">
        <v>184</v>
      </c>
      <c r="F35" s="32"/>
      <c r="G35" s="32"/>
      <c r="H35" s="32"/>
      <c r="I35" s="32"/>
      <c r="J35" s="109"/>
    </row>
    <row r="36" spans="1:10" s="39" customFormat="1" ht="14.25" customHeight="1" thickBot="1">
      <c r="A36" s="99">
        <v>19</v>
      </c>
      <c r="B36" s="51"/>
      <c r="C36" s="100"/>
      <c r="E36" s="110" t="s">
        <v>57</v>
      </c>
      <c r="F36" s="8" t="s">
        <v>58</v>
      </c>
      <c r="G36" s="9" t="s">
        <v>59</v>
      </c>
      <c r="H36" s="9" t="s">
        <v>60</v>
      </c>
      <c r="I36" s="8" t="s">
        <v>61</v>
      </c>
      <c r="J36" s="109"/>
    </row>
    <row r="37" spans="1:10" s="39" customFormat="1" ht="14.25" customHeight="1" thickBot="1">
      <c r="A37" s="103">
        <v>18</v>
      </c>
      <c r="B37" s="79"/>
      <c r="C37" s="104"/>
      <c r="E37" s="111"/>
      <c r="F37" s="112"/>
      <c r="G37" s="113"/>
      <c r="H37" s="113"/>
      <c r="I37" s="57"/>
      <c r="J37" s="114"/>
    </row>
    <row r="38" spans="1:3" s="39" customFormat="1" ht="14.25" customHeight="1" thickBot="1">
      <c r="A38" s="99">
        <v>17</v>
      </c>
      <c r="B38" s="51"/>
      <c r="C38" s="100"/>
    </row>
    <row r="39" spans="1:10" s="39" customFormat="1" ht="14.25" customHeight="1" thickBot="1">
      <c r="A39" s="103">
        <v>16</v>
      </c>
      <c r="B39" s="79"/>
      <c r="C39" s="104"/>
      <c r="E39" s="11" t="s">
        <v>0</v>
      </c>
      <c r="F39" s="101"/>
      <c r="G39" s="102"/>
      <c r="H39" s="102"/>
      <c r="I39" s="102"/>
      <c r="J39" s="108" t="s">
        <v>182</v>
      </c>
    </row>
    <row r="40" spans="1:10" s="39" customFormat="1" ht="14.25" customHeight="1" thickBot="1">
      <c r="A40" s="99">
        <v>15</v>
      </c>
      <c r="B40" s="51"/>
      <c r="C40" s="100"/>
      <c r="E40" s="88" t="s">
        <v>183</v>
      </c>
      <c r="F40" s="32"/>
      <c r="G40" s="32"/>
      <c r="H40" s="32"/>
      <c r="I40" s="32"/>
      <c r="J40" s="109"/>
    </row>
    <row r="41" spans="1:10" s="39" customFormat="1" ht="14.25" customHeight="1" thickBot="1">
      <c r="A41" s="103">
        <v>14</v>
      </c>
      <c r="B41" s="79"/>
      <c r="C41" s="104"/>
      <c r="E41" s="110" t="s">
        <v>184</v>
      </c>
      <c r="F41" s="32"/>
      <c r="G41" s="32"/>
      <c r="H41" s="32"/>
      <c r="I41" s="32"/>
      <c r="J41" s="109"/>
    </row>
    <row r="42" spans="1:10" s="39" customFormat="1" ht="14.25" customHeight="1" thickBot="1">
      <c r="A42" s="99">
        <v>13</v>
      </c>
      <c r="B42" s="51"/>
      <c r="C42" s="100"/>
      <c r="E42" s="110" t="s">
        <v>57</v>
      </c>
      <c r="F42" s="8" t="s">
        <v>58</v>
      </c>
      <c r="G42" s="9" t="s">
        <v>59</v>
      </c>
      <c r="H42" s="9" t="s">
        <v>60</v>
      </c>
      <c r="I42" s="8" t="s">
        <v>61</v>
      </c>
      <c r="J42" s="109"/>
    </row>
    <row r="43" spans="1:10" s="39" customFormat="1" ht="14.25" customHeight="1" thickBot="1">
      <c r="A43" s="103">
        <v>12</v>
      </c>
      <c r="B43" s="79"/>
      <c r="C43" s="104"/>
      <c r="E43" s="111"/>
      <c r="F43" s="112"/>
      <c r="G43" s="113"/>
      <c r="H43" s="113"/>
      <c r="I43" s="57"/>
      <c r="J43" s="114"/>
    </row>
    <row r="44" spans="1:3" s="39" customFormat="1" ht="14.25" customHeight="1" thickBot="1">
      <c r="A44" s="99">
        <v>11</v>
      </c>
      <c r="B44" s="51"/>
      <c r="C44" s="100"/>
    </row>
    <row r="45" spans="1:10" s="39" customFormat="1" ht="14.25" customHeight="1" thickBot="1">
      <c r="A45" s="103">
        <v>10</v>
      </c>
      <c r="B45" s="79"/>
      <c r="C45" s="104"/>
      <c r="E45" s="80" t="s">
        <v>0</v>
      </c>
      <c r="F45" s="102"/>
      <c r="G45" s="102"/>
      <c r="H45" s="102"/>
      <c r="I45" s="102"/>
      <c r="J45" s="108" t="s">
        <v>182</v>
      </c>
    </row>
    <row r="46" spans="1:10" s="39" customFormat="1" ht="14.25" customHeight="1" thickBot="1">
      <c r="A46" s="99">
        <v>9</v>
      </c>
      <c r="B46" s="51"/>
      <c r="C46" s="100"/>
      <c r="E46" s="88" t="s">
        <v>183</v>
      </c>
      <c r="F46" s="32"/>
      <c r="G46" s="32"/>
      <c r="H46" s="32"/>
      <c r="I46" s="32"/>
      <c r="J46" s="109"/>
    </row>
    <row r="47" spans="1:10" s="39" customFormat="1" ht="14.25" customHeight="1" thickBot="1">
      <c r="A47" s="103">
        <v>8</v>
      </c>
      <c r="B47" s="79"/>
      <c r="C47" s="104"/>
      <c r="E47" s="110" t="s">
        <v>184</v>
      </c>
      <c r="F47" s="32"/>
      <c r="G47" s="32"/>
      <c r="H47" s="32"/>
      <c r="I47" s="32"/>
      <c r="J47" s="109"/>
    </row>
    <row r="48" spans="1:10" s="39" customFormat="1" ht="14.25" customHeight="1" thickBot="1">
      <c r="A48" s="99">
        <v>7</v>
      </c>
      <c r="B48" s="51"/>
      <c r="C48" s="100"/>
      <c r="E48" s="110" t="s">
        <v>57</v>
      </c>
      <c r="F48" s="8" t="s">
        <v>58</v>
      </c>
      <c r="G48" s="9" t="s">
        <v>59</v>
      </c>
      <c r="H48" s="9" t="s">
        <v>60</v>
      </c>
      <c r="I48" s="8" t="s">
        <v>61</v>
      </c>
      <c r="J48" s="109"/>
    </row>
    <row r="49" spans="1:10" s="39" customFormat="1" ht="14.25" customHeight="1" thickBot="1">
      <c r="A49" s="103">
        <v>6</v>
      </c>
      <c r="B49" s="79"/>
      <c r="C49" s="104"/>
      <c r="E49" s="111"/>
      <c r="F49" s="78"/>
      <c r="G49" s="113"/>
      <c r="H49" s="113"/>
      <c r="I49" s="57"/>
      <c r="J49" s="114"/>
    </row>
    <row r="50" spans="1:3" s="39" customFormat="1" ht="14.25" customHeight="1" thickBot="1">
      <c r="A50" s="99">
        <v>5</v>
      </c>
      <c r="B50" s="51"/>
      <c r="C50" s="100"/>
    </row>
    <row r="51" spans="1:10" s="39" customFormat="1" ht="14.25" customHeight="1" thickBot="1">
      <c r="A51" s="115">
        <v>4</v>
      </c>
      <c r="B51" s="116"/>
      <c r="C51" s="117"/>
      <c r="E51" s="456" t="s">
        <v>62</v>
      </c>
      <c r="F51" s="461"/>
      <c r="G51" s="461"/>
      <c r="H51" s="461"/>
      <c r="I51" s="461"/>
      <c r="J51" s="462"/>
    </row>
    <row r="52" spans="1:10" s="39" customFormat="1" ht="14.25" customHeight="1" thickBot="1" thickTop="1">
      <c r="A52" s="118" t="s">
        <v>63</v>
      </c>
      <c r="B52" s="106"/>
      <c r="C52" s="119"/>
      <c r="E52" s="120" t="s">
        <v>64</v>
      </c>
      <c r="F52" s="121"/>
      <c r="G52" s="121"/>
      <c r="H52" s="121"/>
      <c r="I52" s="121"/>
      <c r="J52" s="122"/>
    </row>
    <row r="53" ht="15" customHeight="1"/>
    <row r="54" ht="15" customHeight="1"/>
  </sheetData>
  <sheetProtection/>
  <mergeCells count="5">
    <mergeCell ref="A1:J1"/>
    <mergeCell ref="E3:I3"/>
    <mergeCell ref="E6:E9"/>
    <mergeCell ref="E10:E13"/>
    <mergeCell ref="E51:J51"/>
  </mergeCells>
  <printOptions/>
  <pageMargins left="0.1968503937007874" right="0.1968503937007874" top="0.1968503937007874" bottom="0.1968503937007874" header="0.11811023622047245" footer="0.11811023622047245"/>
  <pageSetup horizontalDpi="300" verticalDpi="300" orientation="portrait" paperSize="1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12.375" style="0" customWidth="1"/>
  </cols>
  <sheetData>
    <row r="1" ht="13.5">
      <c r="A1" s="213" t="s">
        <v>175</v>
      </c>
    </row>
    <row r="2" ht="13.5">
      <c r="A2" t="s">
        <v>696</v>
      </c>
    </row>
    <row r="3" ht="13.5">
      <c r="A3" t="s">
        <v>686</v>
      </c>
    </row>
    <row r="5" ht="13.5">
      <c r="A5" t="s">
        <v>677</v>
      </c>
    </row>
    <row r="7" ht="13.5">
      <c r="A7" t="s">
        <v>690</v>
      </c>
    </row>
    <row r="8" ht="13.5">
      <c r="A8" t="s">
        <v>676</v>
      </c>
    </row>
    <row r="9" ht="13.5">
      <c r="A9" t="s">
        <v>439</v>
      </c>
    </row>
    <row r="10" ht="13.5">
      <c r="A10" t="s">
        <v>691</v>
      </c>
    </row>
    <row r="11" ht="13.5">
      <c r="A11" t="s">
        <v>692</v>
      </c>
    </row>
    <row r="12" ht="13.5">
      <c r="A12" t="s">
        <v>693</v>
      </c>
    </row>
    <row r="13" ht="13.5">
      <c r="A13" t="s">
        <v>708</v>
      </c>
    </row>
    <row r="14" ht="13.5">
      <c r="A14" t="s">
        <v>697</v>
      </c>
    </row>
    <row r="15" ht="13.5">
      <c r="A15" t="s">
        <v>698</v>
      </c>
    </row>
    <row r="16" ht="13.5">
      <c r="A16" t="s">
        <v>707</v>
      </c>
    </row>
    <row r="17" ht="13.5">
      <c r="A17" t="s">
        <v>709</v>
      </c>
    </row>
    <row r="18" ht="13.5">
      <c r="A18" t="s">
        <v>710</v>
      </c>
    </row>
    <row r="21" ht="13.5">
      <c r="A21" t="s">
        <v>694</v>
      </c>
    </row>
    <row r="22" ht="13.5">
      <c r="A22" t="s">
        <v>695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kouji</dc:creator>
  <cp:keywords/>
  <dc:description/>
  <cp:lastModifiedBy> </cp:lastModifiedBy>
  <cp:lastPrinted>2010-10-16T06:39:54Z</cp:lastPrinted>
  <dcterms:created xsi:type="dcterms:W3CDTF">2005-09-04T08:21:36Z</dcterms:created>
  <dcterms:modified xsi:type="dcterms:W3CDTF">2010-11-05T02:42:15Z</dcterms:modified>
  <cp:category/>
  <cp:version/>
  <cp:contentType/>
  <cp:contentStatus/>
</cp:coreProperties>
</file>